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Works\CAS\WEBSITE\TEMPLATES_TAMARA\WEBSITE ICP\SURVEY  FORMS\"/>
    </mc:Choice>
  </mc:AlternateContent>
  <xr:revisionPtr revIDLastSave="0" documentId="8_{17918F17-452E-48B4-B34E-DDDD8C1DCB02}" xr6:coauthVersionLast="47" xr6:coauthVersionMax="47" xr10:uidLastSave="{00000000-0000-0000-0000-000000000000}"/>
  <workbookProtection workbookAlgorithmName="SHA-512" workbookHashValue="ZgzSNLCebAP4lLJ0vBKc8iIRpW4BELfqIFmmkp2euHXp+6mH3v7I8qW5+5/nUDW5neKBTkw0djfVj8hwaQDotQ==" workbookSaltValue="6ClAvK0IuaQvQ31W5j2QRw==" workbookSpinCount="100000" lockStructure="1"/>
  <bookViews>
    <workbookView xWindow="-108" yWindow="-108" windowWidth="23256" windowHeight="13176" tabRatio="776" xr2:uid="{00000000-000D-0000-FFFF-FFFF00000000}"/>
  </bookViews>
  <sheets>
    <sheet name="0. Cover Page" sheetId="7" r:id="rId1"/>
    <sheet name="1. Index" sheetId="8" r:id="rId2"/>
    <sheet name="2. Instructions" sheetId="5" r:id="rId3"/>
    <sheet name="3. Country Data" sheetId="4" r:id="rId4"/>
    <sheet name="4.1 Form-Apartments" sheetId="1" r:id="rId5"/>
    <sheet name="4.2 Form-Houses" sheetId="2" r:id="rId6"/>
    <sheet name="5. Database" sheetId="3" r:id="rId7"/>
  </sheets>
  <externalReferences>
    <externalReference r:id="rId8"/>
  </externalReferences>
  <definedNames>
    <definedName name="_xlnm.Print_Area" localSheetId="0">'0. Cover Page'!$B$1:$K$41</definedName>
    <definedName name="_xlnm.Print_Area" localSheetId="1">'1. Index'!$B$2:$B$9</definedName>
    <definedName name="_xlnm.Print_Area" localSheetId="2">'2. Instructions'!$B$2:$D$18</definedName>
    <definedName name="_xlnm.Print_Area" localSheetId="3">'3. Country Data'!$B$2:$C$5</definedName>
    <definedName name="_xlnm.Print_Area" localSheetId="4">'4.1 Form-Apartments'!$B$2:$I$31</definedName>
    <definedName name="_xlnm.Print_Area" localSheetId="5">'4.2 Form-Houses'!$B$2:$J$30</definedName>
    <definedName name="_xlnm.Print_Area" localSheetId="6">'5. Database'!$B$2:$J$16</definedName>
    <definedName name="_xlnm.Print_Titles" localSheetId="4">'4.1 Form-Apartments'!$B:$C</definedName>
    <definedName name="_xlnm.Print_Titles" localSheetId="5">'4.2 Form-Houses'!$B:$C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3" l="1"/>
  <c r="E30" i="2"/>
  <c r="F30" i="2"/>
  <c r="G30" i="2"/>
  <c r="H30" i="2"/>
  <c r="I30" i="2"/>
  <c r="J30" i="2"/>
  <c r="K30" i="2"/>
  <c r="L30" i="2"/>
  <c r="E30" i="1"/>
  <c r="D30" i="1"/>
  <c r="F30" i="1"/>
  <c r="H30" i="1" l="1"/>
  <c r="N30" i="1"/>
  <c r="M30" i="1"/>
  <c r="L30" i="1"/>
  <c r="K30" i="1"/>
  <c r="J30" i="1"/>
  <c r="I30" i="1"/>
  <c r="G30" i="1"/>
  <c r="F31" i="1"/>
  <c r="E31" i="1"/>
  <c r="D31" i="1"/>
  <c r="C30" i="1"/>
  <c r="K31" i="1" l="1"/>
  <c r="I31" i="1"/>
  <c r="J31" i="1"/>
  <c r="L31" i="1"/>
  <c r="M31" i="1"/>
  <c r="G31" i="1"/>
  <c r="H31" i="1"/>
  <c r="N31" i="1"/>
  <c r="B25" i="7"/>
  <c r="F26" i="1" l="1"/>
  <c r="G26" i="1"/>
  <c r="H26" i="1"/>
  <c r="I26" i="1"/>
  <c r="J26" i="1"/>
  <c r="K26" i="1"/>
  <c r="L26" i="1"/>
  <c r="M26" i="1"/>
  <c r="F27" i="1"/>
  <c r="G27" i="1"/>
  <c r="H27" i="1"/>
  <c r="I27" i="1"/>
  <c r="J27" i="1"/>
  <c r="K27" i="1"/>
  <c r="L27" i="1"/>
  <c r="M27" i="1"/>
  <c r="E26" i="1"/>
  <c r="L7" i="3" s="1"/>
  <c r="E27" i="1"/>
  <c r="D26" i="1"/>
  <c r="L12" i="3" s="1"/>
  <c r="D27" i="1"/>
  <c r="F26" i="2"/>
  <c r="G26" i="2"/>
  <c r="H26" i="2"/>
  <c r="I26" i="2"/>
  <c r="J26" i="2"/>
  <c r="K26" i="2"/>
  <c r="L26" i="2"/>
  <c r="E26" i="2"/>
  <c r="D26" i="2"/>
  <c r="J22" i="3" s="1"/>
  <c r="D30" i="2"/>
  <c r="J14" i="3" s="1"/>
  <c r="D17" i="3"/>
  <c r="E17" i="3"/>
  <c r="F17" i="3"/>
  <c r="G17" i="3"/>
  <c r="D18" i="3"/>
  <c r="E18" i="3"/>
  <c r="F18" i="3"/>
  <c r="G18" i="3"/>
  <c r="D19" i="3"/>
  <c r="E19" i="3"/>
  <c r="F19" i="3"/>
  <c r="G19" i="3"/>
  <c r="D20" i="3"/>
  <c r="E20" i="3"/>
  <c r="F20" i="3"/>
  <c r="G20" i="3"/>
  <c r="D21" i="3"/>
  <c r="E21" i="3"/>
  <c r="F21" i="3"/>
  <c r="G21" i="3"/>
  <c r="D22" i="3"/>
  <c r="E22" i="3"/>
  <c r="F22" i="3"/>
  <c r="G22" i="3"/>
  <c r="L13" i="3" l="1"/>
  <c r="J15" i="3"/>
  <c r="L10" i="3"/>
  <c r="I21" i="3"/>
  <c r="J21" i="3"/>
  <c r="I22" i="3"/>
  <c r="H20" i="3"/>
  <c r="I16" i="3"/>
  <c r="K16" i="3" s="1"/>
  <c r="H22" i="3"/>
  <c r="I18" i="3"/>
  <c r="I15" i="3"/>
  <c r="I14" i="3"/>
  <c r="H21" i="3"/>
  <c r="K21" i="3" s="1"/>
  <c r="H14" i="3"/>
  <c r="I17" i="3"/>
  <c r="H15" i="3"/>
  <c r="I19" i="3"/>
  <c r="H17" i="3"/>
  <c r="I20" i="3"/>
  <c r="H18" i="3"/>
  <c r="H19" i="3"/>
  <c r="K19" i="3" s="1"/>
  <c r="H16" i="3"/>
  <c r="J20" i="3"/>
  <c r="J19" i="3"/>
  <c r="J17" i="3"/>
  <c r="J18" i="3"/>
  <c r="J16" i="3"/>
  <c r="L6" i="3"/>
  <c r="I6" i="3"/>
  <c r="I3" i="3"/>
  <c r="H10" i="3"/>
  <c r="H11" i="3"/>
  <c r="H4" i="3"/>
  <c r="I9" i="3"/>
  <c r="H6" i="3"/>
  <c r="I7" i="3"/>
  <c r="H3" i="3"/>
  <c r="K3" i="3" s="1"/>
  <c r="I8" i="3"/>
  <c r="H12" i="3"/>
  <c r="H5" i="3"/>
  <c r="K5" i="3" s="1"/>
  <c r="H13" i="3"/>
  <c r="I10" i="3"/>
  <c r="I11" i="3"/>
  <c r="H7" i="3"/>
  <c r="K7" i="3" s="1"/>
  <c r="I4" i="3"/>
  <c r="K4" i="3" s="1"/>
  <c r="I12" i="3"/>
  <c r="H8" i="3"/>
  <c r="I5" i="3"/>
  <c r="I13" i="3"/>
  <c r="H9" i="3"/>
  <c r="J5" i="3"/>
  <c r="J3" i="3"/>
  <c r="J4" i="3"/>
  <c r="L5" i="3"/>
  <c r="L3" i="3"/>
  <c r="J9" i="3"/>
  <c r="K9" i="3" s="1"/>
  <c r="J13" i="3"/>
  <c r="K13" i="3" s="1"/>
  <c r="J6" i="3"/>
  <c r="L4" i="3"/>
  <c r="J10" i="3"/>
  <c r="K10" i="3" s="1"/>
  <c r="J12" i="3"/>
  <c r="K12" i="3" s="1"/>
  <c r="J8" i="3"/>
  <c r="J7" i="3"/>
  <c r="J11" i="3"/>
  <c r="L11" i="3"/>
  <c r="L8" i="3"/>
  <c r="L9" i="3"/>
  <c r="K18" i="3"/>
  <c r="H31" i="2"/>
  <c r="L18" i="3" s="1"/>
  <c r="I31" i="2"/>
  <c r="L19" i="3" s="1"/>
  <c r="K20" i="3"/>
  <c r="J31" i="2"/>
  <c r="L20" i="3" s="1"/>
  <c r="K31" i="2"/>
  <c r="L21" i="3" s="1"/>
  <c r="L31" i="2"/>
  <c r="L22" i="3" s="1"/>
  <c r="F31" i="2"/>
  <c r="L16" i="3" s="1"/>
  <c r="K14" i="3"/>
  <c r="D31" i="2"/>
  <c r="L14" i="3" s="1"/>
  <c r="E31" i="2"/>
  <c r="L15" i="3" s="1"/>
  <c r="K17" i="3"/>
  <c r="G31" i="2"/>
  <c r="L17" i="3" s="1"/>
  <c r="K8" i="3"/>
  <c r="K6" i="3"/>
  <c r="K11" i="3"/>
  <c r="K22" i="3"/>
  <c r="K15" i="3"/>
  <c r="C30" i="2"/>
  <c r="E4" i="3"/>
  <c r="F4" i="3"/>
  <c r="G4" i="3"/>
  <c r="E5" i="3"/>
  <c r="F5" i="3"/>
  <c r="G5" i="3"/>
  <c r="E6" i="3"/>
  <c r="F6" i="3"/>
  <c r="G6" i="3"/>
  <c r="E7" i="3"/>
  <c r="F7" i="3"/>
  <c r="G7" i="3"/>
  <c r="E8" i="3"/>
  <c r="F8" i="3"/>
  <c r="G8" i="3"/>
  <c r="E9" i="3"/>
  <c r="F9" i="3"/>
  <c r="G9" i="3"/>
  <c r="E10" i="3"/>
  <c r="F10" i="3"/>
  <c r="G10" i="3"/>
  <c r="E11" i="3"/>
  <c r="F11" i="3"/>
  <c r="G11" i="3"/>
  <c r="E12" i="3"/>
  <c r="F12" i="3"/>
  <c r="G12" i="3"/>
  <c r="E14" i="3"/>
  <c r="F14" i="3"/>
  <c r="G14" i="3"/>
  <c r="E15" i="3"/>
  <c r="F15" i="3"/>
  <c r="G15" i="3"/>
  <c r="E16" i="3"/>
  <c r="F16" i="3"/>
  <c r="G16" i="3"/>
  <c r="F3" i="3"/>
  <c r="E3" i="3"/>
  <c r="D4" i="3"/>
  <c r="D5" i="3"/>
  <c r="D6" i="3"/>
  <c r="D7" i="3"/>
  <c r="D8" i="3"/>
  <c r="D9" i="3"/>
  <c r="D10" i="3"/>
  <c r="D11" i="3"/>
  <c r="D12" i="3"/>
  <c r="D14" i="3"/>
  <c r="D15" i="3"/>
  <c r="D16" i="3"/>
  <c r="D3" i="3"/>
</calcChain>
</file>

<file path=xl/sharedStrings.xml><?xml version="1.0" encoding="utf-8"?>
<sst xmlns="http://schemas.openxmlformats.org/spreadsheetml/2006/main" count="456" uniqueCount="211">
  <si>
    <t>I n t e r n a t i o n a l   C o m p a r i s o n    P r o g r a m</t>
  </si>
  <si>
    <t xml:space="preserve">Operational Material </t>
  </si>
  <si>
    <t>Go To Index</t>
  </si>
  <si>
    <t>Instructions</t>
  </si>
  <si>
    <t>Explanatory notes</t>
  </si>
  <si>
    <t>Country Name</t>
  </si>
  <si>
    <t>ISO Country Code (three-letter)</t>
  </si>
  <si>
    <t>Currency</t>
  </si>
  <si>
    <t>Reference Year</t>
  </si>
  <si>
    <t>Item Code</t>
  </si>
  <si>
    <t>Item Name</t>
  </si>
  <si>
    <t>Attached house (row house), 50-80 m2</t>
  </si>
  <si>
    <t>Attached house (row house), 80-120 m2</t>
  </si>
  <si>
    <t>Attached house (row house), 120-180 m2</t>
  </si>
  <si>
    <t>Attached house (row house), 180-240 m2</t>
  </si>
  <si>
    <t>Single-detached house, 90-120 m2</t>
  </si>
  <si>
    <t>Single-detached house, 120-180 m2</t>
  </si>
  <si>
    <t>Single-detached house, 180-240 m2</t>
  </si>
  <si>
    <t>Single-detached house, 240-300 m2</t>
  </si>
  <si>
    <t>Single-detached house, 300-360 m2</t>
  </si>
  <si>
    <t>Number of units</t>
  </si>
  <si>
    <t>Unit of measurement</t>
  </si>
  <si>
    <t xml:space="preserve">50-80 </t>
  </si>
  <si>
    <t xml:space="preserve">80-120 </t>
  </si>
  <si>
    <t xml:space="preserve">120-180 </t>
  </si>
  <si>
    <t xml:space="preserve">180-240 </t>
  </si>
  <si>
    <t xml:space="preserve">90-120 </t>
  </si>
  <si>
    <t xml:space="preserve">240-300 </t>
  </si>
  <si>
    <t xml:space="preserve">300-360 </t>
  </si>
  <si>
    <t>Dwelling size (usable surface) in approximate sqft</t>
  </si>
  <si>
    <t>540-850</t>
  </si>
  <si>
    <t>850-1300</t>
  </si>
  <si>
    <t>1300-1950</t>
  </si>
  <si>
    <t>1950-2600</t>
  </si>
  <si>
    <t>970-1300</t>
  </si>
  <si>
    <t>2600-3200</t>
  </si>
  <si>
    <t>3200-3900</t>
  </si>
  <si>
    <t>Dwelling facilities include</t>
  </si>
  <si>
    <t>Electricity line; inside water (cold and hot); private toilet with water; private kitchen</t>
  </si>
  <si>
    <t>Rent excludes</t>
  </si>
  <si>
    <t xml:space="preserve">Furniture; materials and services for maintenance; energy supply (such as water, electricity, gas and other fuels); subsidies from government or employers </t>
  </si>
  <si>
    <t>DATA ENTRY</t>
  </si>
  <si>
    <t>Example</t>
  </si>
  <si>
    <t>Studio apartment, 15-35 m2</t>
  </si>
  <si>
    <t>Studio apartment, 35-60 m2</t>
  </si>
  <si>
    <t>One-bedroom apartment, 20-40 m2</t>
  </si>
  <si>
    <t>One-bedroom apartment, 40-60 m2</t>
  </si>
  <si>
    <t>One-bedroom apartment, 60-80 m2</t>
  </si>
  <si>
    <t>Two-bedroom apartment, 40-60 m2</t>
  </si>
  <si>
    <t>Two-bedroom apartment, 60-80 m2</t>
  </si>
  <si>
    <t>Two-bedroom apartment, 80-120 m2</t>
  </si>
  <si>
    <t>Three-bedroom apartment, 60-80 m2</t>
  </si>
  <si>
    <t>Three-bedroom apartment, 80-120 m2</t>
  </si>
  <si>
    <t xml:space="preserve">15-35 </t>
  </si>
  <si>
    <t xml:space="preserve">35-60 </t>
  </si>
  <si>
    <t xml:space="preserve">20-40 </t>
  </si>
  <si>
    <t xml:space="preserve">40-60 </t>
  </si>
  <si>
    <t xml:space="preserve">60-80 </t>
  </si>
  <si>
    <t>160-380</t>
  </si>
  <si>
    <t>380-650</t>
  </si>
  <si>
    <t>220-430</t>
  </si>
  <si>
    <t>430-650</t>
  </si>
  <si>
    <t>650-850</t>
  </si>
  <si>
    <t>430-540</t>
  </si>
  <si>
    <t>Annual rent per m2, national average</t>
  </si>
  <si>
    <t>Specify (other)</t>
  </si>
  <si>
    <t>ICP reporting unit:</t>
  </si>
  <si>
    <r>
      <t>Dwelling size (usable surface) in m</t>
    </r>
    <r>
      <rPr>
        <b/>
        <vertAlign val="superscript"/>
        <sz val="11"/>
        <rFont val="Calibri"/>
        <family val="2"/>
        <scheme val="minor"/>
      </rPr>
      <t>2</t>
    </r>
  </si>
  <si>
    <t>Annual rent per dwelling; Dwelling size in m2</t>
  </si>
  <si>
    <t>11.04.11.1.01.101</t>
  </si>
  <si>
    <t>11.04.11.1.01.102</t>
  </si>
  <si>
    <t>11.04.11.1.01.103</t>
  </si>
  <si>
    <t>11.04.11.1.01.104</t>
  </si>
  <si>
    <t>11.04.11.1.01.105</t>
  </si>
  <si>
    <t>11.04.11.1.01.106</t>
  </si>
  <si>
    <t>11.04.11.1.01.107</t>
  </si>
  <si>
    <t>11.04.11.1.01.108</t>
  </si>
  <si>
    <t>11.04.11.1.01.109</t>
  </si>
  <si>
    <t>11.04.11.1.01.110</t>
  </si>
  <si>
    <t>ILMT Code</t>
  </si>
  <si>
    <t>11.04.11.1.01.111</t>
  </si>
  <si>
    <t>11.04.11.1.01.112</t>
  </si>
  <si>
    <t>11.04.11.1.01.113</t>
  </si>
  <si>
    <t>11.04.11.1.01.114</t>
  </si>
  <si>
    <t>11.04.11.1.01.115</t>
  </si>
  <si>
    <t>11.04.11.1.01.116</t>
  </si>
  <si>
    <t>11.04.11.1.01.117</t>
  </si>
  <si>
    <t>11.04.11.1.01.118</t>
  </si>
  <si>
    <t>11.04.11.1.01.119</t>
  </si>
  <si>
    <t>برنامج المقارنات الدولية</t>
  </si>
  <si>
    <t xml:space="preserve">إيجارات المساكن
HOUSING RENTAL
                                                                              </t>
  </si>
  <si>
    <t>استمارة المسح</t>
  </si>
  <si>
    <t>Survey Form</t>
  </si>
  <si>
    <t>مواد تشغيلية</t>
  </si>
  <si>
    <t>INDEX (Click the link below to access the sheet)  فهرس (بإمكانك الضغط على الرابط أدناه للانتقال إلى الصفحة)</t>
  </si>
  <si>
    <t xml:space="preserve">0.Cover page صفحة الغلاف </t>
  </si>
  <si>
    <t>1.Index الفهرس</t>
  </si>
  <si>
    <t>2.Instructions الإرشادات</t>
  </si>
  <si>
    <t>3. Country Data بيانات الدول</t>
  </si>
  <si>
    <t>4.1 Form-Houses استمارة- المنازل</t>
  </si>
  <si>
    <t>4.2 Form-Apartments استمارة- الشقق</t>
  </si>
  <si>
    <t>5. Database قاعدة البيانات</t>
  </si>
  <si>
    <t xml:space="preserve">Go To Index اذهب الى الفهرس </t>
  </si>
  <si>
    <t xml:space="preserve">الإرشادات </t>
  </si>
  <si>
    <t>(1) إقرأ بعناية الوصف المنهجي للمنتجات لتحديد نوع المسكن المطلوب.
(2) أقرأ بعناية الملاحظات التفسيرية أدناه.
(3) تحفظ البيانات تلقائيا في صفحة "بيانات الدول .5"</t>
  </si>
  <si>
    <t xml:space="preserve">(1) Read carefully the descriptions to identify the requested dwelling type.
(2) Read carefully the explanatory notes below.
(3) Entered data will be automatically stored in the tab “5. Database”.
</t>
  </si>
  <si>
    <t>ملاحظات تفسيرية</t>
  </si>
  <si>
    <r>
      <rPr>
        <b/>
        <sz val="12"/>
        <rFont val="Calibri"/>
        <family val="2"/>
        <scheme val="minor"/>
      </rPr>
      <t>السنة المرجعية.</t>
    </r>
    <r>
      <rPr>
        <sz val="12"/>
        <rFont val="Calibri"/>
        <family val="2"/>
        <scheme val="minor"/>
      </rPr>
      <t xml:space="preserve">يرجى توفير بيانات عن السنة المرجعية التي يتم فيها إجراء برنامج المقارنات الدولية.
</t>
    </r>
    <r>
      <rPr>
        <b/>
        <sz val="12"/>
        <rFont val="Calibri"/>
        <family val="2"/>
        <scheme val="minor"/>
      </rPr>
      <t xml:space="preserve">منازل منفصلة/منفردة </t>
    </r>
    <r>
      <rPr>
        <sz val="12"/>
        <rFont val="Calibri"/>
        <family val="2"/>
        <scheme val="minor"/>
      </rPr>
      <t xml:space="preserve">هي ملكيات خاصة منفصلة لا تشارك أى جدران مع ملكيات أخرى.   
</t>
    </r>
    <r>
      <rPr>
        <b/>
        <sz val="12"/>
        <rFont val="Calibri"/>
        <family val="2"/>
        <scheme val="minor"/>
      </rPr>
      <t xml:space="preserve">منازل ملتصقة (صف بيوت) </t>
    </r>
    <r>
      <rPr>
        <sz val="12"/>
        <rFont val="Calibri"/>
        <family val="2"/>
        <scheme val="minor"/>
      </rPr>
      <t>هي</t>
    </r>
    <r>
      <rPr>
        <b/>
        <sz val="12"/>
        <rFont val="Calibri"/>
        <family val="2"/>
        <scheme val="minor"/>
      </rPr>
      <t xml:space="preserve"> </t>
    </r>
    <r>
      <rPr>
        <sz val="12"/>
        <rFont val="Calibri"/>
        <family val="2"/>
        <scheme val="minor"/>
      </rPr>
      <t xml:space="preserve">صف بيوت متشابهة تتشارك جدران أو أرضيات مشتركة.
</t>
    </r>
    <r>
      <rPr>
        <b/>
        <sz val="12"/>
        <rFont val="Calibri"/>
        <family val="2"/>
        <scheme val="minor"/>
      </rPr>
      <t xml:space="preserve">شقق </t>
    </r>
    <r>
      <rPr>
        <sz val="12"/>
        <rFont val="Calibri"/>
        <family val="2"/>
        <scheme val="minor"/>
      </rPr>
      <t xml:space="preserve">هي أقسام فرعية من وحدات سكنية، وفي معظم الأوقات يكون المقيمون مسؤولين بشكل جماعي عن صيانة المبنى من الخارج.
</t>
    </r>
    <r>
      <rPr>
        <b/>
        <sz val="12"/>
        <rFont val="Calibri"/>
        <family val="2"/>
        <scheme val="minor"/>
      </rPr>
      <t xml:space="preserve">شقق استديو </t>
    </r>
    <r>
      <rPr>
        <sz val="12"/>
        <rFont val="Calibri"/>
        <family val="2"/>
        <scheme val="minor"/>
      </rPr>
      <t xml:space="preserve">(الشقق الاستوديو أو الشقق المكتفية ذاتيا). تملك هذه الشقق عادة غرفة رئيسية واحدة تعمل كمطبخ وغرفة معيشة وغرفة نوم. 
</t>
    </r>
    <r>
      <rPr>
        <b/>
        <sz val="12"/>
        <rFont val="Calibri"/>
        <family val="2"/>
        <scheme val="minor"/>
      </rPr>
      <t xml:space="preserve">
الكهرباء </t>
    </r>
    <r>
      <rPr>
        <sz val="12"/>
        <rFont val="Calibri"/>
        <family val="2"/>
        <scheme val="minor"/>
      </rPr>
      <t>تُنتج عادةً من</t>
    </r>
    <r>
      <rPr>
        <b/>
        <sz val="12"/>
        <rFont val="Calibri"/>
        <family val="2"/>
        <scheme val="minor"/>
      </rPr>
      <t xml:space="preserve"> </t>
    </r>
    <r>
      <rPr>
        <sz val="12"/>
        <rFont val="Calibri"/>
        <family val="2"/>
        <scheme val="minor"/>
      </rPr>
      <t>قبل</t>
    </r>
    <r>
      <rPr>
        <b/>
        <sz val="12"/>
        <rFont val="Calibri"/>
        <family val="2"/>
        <scheme val="minor"/>
      </rPr>
      <t xml:space="preserve"> </t>
    </r>
    <r>
      <rPr>
        <sz val="12"/>
        <rFont val="Calibri"/>
        <family val="2"/>
        <scheme val="minor"/>
      </rPr>
      <t>محطات إنتاج كهرباء تستخدم مصادر وقود مختلفة، أو يمكن إنتاجها من قبل الأسر المعيشية عبر محرك يعمل على الديزل أو المازوت، عبر ألواح الطاقة الشمسية، أو عبر طاقة الرياح</t>
    </r>
    <r>
      <rPr>
        <b/>
        <sz val="12"/>
        <rFont val="Calibri"/>
        <family val="2"/>
        <scheme val="minor"/>
      </rPr>
      <t xml:space="preserve">.
المياه الداخلية </t>
    </r>
    <r>
      <rPr>
        <sz val="12"/>
        <rFont val="Calibri"/>
        <family val="2"/>
        <scheme val="minor"/>
      </rPr>
      <t xml:space="preserve">هي إما المياه الجارية الموزعة عبر الأنابيب إلى المساكن أو مياه من ينبوع أو بئر باطني للإستعمال الحصري من قبل الأسرة المعيشية.
</t>
    </r>
    <r>
      <rPr>
        <b/>
        <sz val="12"/>
        <rFont val="Calibri"/>
        <family val="2"/>
        <scheme val="minor"/>
      </rPr>
      <t xml:space="preserve">مطبخ و مرحاض خاصان </t>
    </r>
    <r>
      <rPr>
        <sz val="12"/>
        <rFont val="Calibri"/>
        <family val="2"/>
        <scheme val="minor"/>
      </rPr>
      <t xml:space="preserve">هما للإستعمال الحصري من قبل المقيمين في الوحدة السكنية ولهما مياه جارية. 
</t>
    </r>
    <r>
      <rPr>
        <b/>
        <sz val="12"/>
        <rFont val="Calibri"/>
        <family val="2"/>
        <scheme val="minor"/>
      </rPr>
      <t>الإيجار السنوي</t>
    </r>
    <r>
      <rPr>
        <sz val="12"/>
        <rFont val="Calibri"/>
        <family val="2"/>
        <scheme val="minor"/>
      </rPr>
      <t xml:space="preserve"> يتم توفيره بالعملة الوطنية ويجب أن تشير إلى المعدل السنوي. 
</t>
    </r>
    <r>
      <rPr>
        <b/>
        <sz val="12"/>
        <rFont val="Calibri"/>
        <family val="2"/>
        <scheme val="minor"/>
      </rPr>
      <t>المساحة القابلة للإستخدام:</t>
    </r>
    <r>
      <rPr>
        <sz val="12"/>
        <rFont val="Calibri"/>
        <family val="2"/>
        <scheme val="minor"/>
      </rPr>
      <t xml:space="preserve"> يشير إلى مساحة غرف المعيشة، المطابخ، غرف التخزين، غرف الاستحمام، الحمامات، دورات المياه والقاعات،
ولا يضم سمك الجدار، الباب ومساحة النوافذ.  السلالم والشرفات المفتوحة غير مشمولة. في حالة العليات والأقبية، يجب شمل المساحة القابله للسكن فقط.
</t>
    </r>
    <r>
      <rPr>
        <b/>
        <sz val="12"/>
        <rFont val="Calibri"/>
        <family val="2"/>
        <scheme val="minor"/>
      </rPr>
      <t>حجم المسكن بالمتر المربع:</t>
    </r>
    <r>
      <rPr>
        <sz val="12"/>
        <rFont val="Calibri"/>
        <family val="2"/>
        <scheme val="minor"/>
      </rPr>
      <t xml:space="preserve">  يتم توفيره بالمتر المربع؛ الحجم بالقدم المربع موفر كمرجع فقط.
</t>
    </r>
    <r>
      <rPr>
        <b/>
        <sz val="12"/>
        <rFont val="Calibri"/>
        <family val="2"/>
        <scheme val="minor"/>
      </rPr>
      <t>ا</t>
    </r>
    <r>
      <rPr>
        <b/>
        <u/>
        <sz val="12"/>
        <rFont val="Calibri"/>
        <family val="2"/>
        <scheme val="minor"/>
      </rPr>
      <t xml:space="preserve">لايجار السنوي بالمتر المربع: </t>
    </r>
    <r>
      <rPr>
        <u/>
        <sz val="12"/>
        <rFont val="Calibri"/>
        <family val="2"/>
        <scheme val="minor"/>
      </rPr>
      <t>هي وحدة الإبلاغ (وحدة القياس)</t>
    </r>
    <r>
      <rPr>
        <sz val="12"/>
        <rFont val="Calibri"/>
        <family val="2"/>
        <scheme val="minor"/>
      </rPr>
      <t>.</t>
    </r>
    <r>
      <rPr>
        <b/>
        <sz val="12"/>
        <rFont val="Calibri"/>
        <family val="2"/>
        <scheme val="minor"/>
      </rPr>
      <t xml:space="preserve"> </t>
    </r>
    <r>
      <rPr>
        <sz val="12"/>
        <rFont val="Calibri"/>
        <family val="2"/>
        <scheme val="minor"/>
      </rPr>
      <t xml:space="preserve">يمكن احتسابه من خلال قسمة "الإيجار السنوي" على "حجم المسكن بالمتر المربع"
</t>
    </r>
  </si>
  <si>
    <r>
      <rPr>
        <b/>
        <sz val="11"/>
        <rFont val="Arial Narrow"/>
        <family val="2"/>
      </rPr>
      <t>Reference year</t>
    </r>
    <r>
      <rPr>
        <sz val="11"/>
        <rFont val="Arial Narrow"/>
        <family val="2"/>
      </rPr>
      <t xml:space="preserve">. Please provide data for the reference year that ICP is conducted for.
</t>
    </r>
    <r>
      <rPr>
        <b/>
        <sz val="11"/>
        <rFont val="Arial Narrow"/>
        <family val="2"/>
      </rPr>
      <t>Single-detached houses</t>
    </r>
    <r>
      <rPr>
        <sz val="11"/>
        <rFont val="Arial Narrow"/>
        <family val="2"/>
      </rPr>
      <t xml:space="preserve"> are detached properties on their own lot that do not share any walls with other properties. 
</t>
    </r>
    <r>
      <rPr>
        <b/>
        <sz val="11"/>
        <rFont val="Arial Narrow"/>
        <family val="2"/>
      </rPr>
      <t>Attached houses (row houses)</t>
    </r>
    <r>
      <rPr>
        <sz val="11"/>
        <rFont val="Arial Narrow"/>
        <family val="2"/>
      </rPr>
      <t xml:space="preserve"> are typically a row of similar houses that share common walls or floors.
</t>
    </r>
    <r>
      <rPr>
        <b/>
        <sz val="11"/>
        <rFont val="Arial Narrow"/>
        <family val="2"/>
      </rPr>
      <t>Apartments</t>
    </r>
    <r>
      <rPr>
        <sz val="11"/>
        <rFont val="Arial Narrow"/>
        <family val="2"/>
      </rPr>
      <t xml:space="preserve"> are sub-divisions of dwelling units and most times, the occupants are collectively responsible for the upkeep of the exterior of the building.
</t>
    </r>
    <r>
      <rPr>
        <b/>
        <sz val="11"/>
        <rFont val="Arial Narrow"/>
        <family val="2"/>
      </rPr>
      <t>Studio apartments</t>
    </r>
    <r>
      <rPr>
        <sz val="11"/>
        <rFont val="Arial Narrow"/>
        <family val="2"/>
      </rPr>
      <t xml:space="preserve"> are also known as efficienty apartments, studio flats or self-contained apartments. These aparmtents typically have one single main room which functions as kitchen, living room and bedroom.
</t>
    </r>
    <r>
      <rPr>
        <b/>
        <sz val="11"/>
        <rFont val="Arial Narrow"/>
        <family val="2"/>
      </rPr>
      <t>Electricity</t>
    </r>
    <r>
      <rPr>
        <sz val="11"/>
        <rFont val="Arial Narrow"/>
        <family val="2"/>
      </rPr>
      <t xml:space="preserve"> is usually generated by power stations, which use various fuel sources, or it can be generated by the household itself from a diesel or gasoline generator, solar panels or wind power. 
</t>
    </r>
    <r>
      <rPr>
        <b/>
        <sz val="11"/>
        <rFont val="Arial Narrow"/>
        <family val="2"/>
      </rPr>
      <t>Inside water</t>
    </r>
    <r>
      <rPr>
        <sz val="11"/>
        <rFont val="Arial Narrow"/>
        <family val="2"/>
      </rPr>
      <t xml:space="preserve"> refers to having water supply that is piped into the dwelling itself or piped from an underground spring or well that is for the exclusive use of the household.
</t>
    </r>
    <r>
      <rPr>
        <b/>
        <sz val="11"/>
        <rFont val="Arial Narrow"/>
        <family val="2"/>
      </rPr>
      <t>Private toilet and kitchen</t>
    </r>
    <r>
      <rPr>
        <sz val="11"/>
        <rFont val="Arial Narrow"/>
        <family val="2"/>
      </rPr>
      <t xml:space="preserve"> are for the exclusive use by the occupants of the dwelling unit and have running water.
</t>
    </r>
    <r>
      <rPr>
        <b/>
        <sz val="11"/>
        <rFont val="Arial Narrow"/>
        <family val="2"/>
      </rPr>
      <t>Annual rent</t>
    </r>
    <r>
      <rPr>
        <sz val="11"/>
        <rFont val="Arial Narrow"/>
        <family val="2"/>
      </rPr>
      <t xml:space="preserve"> is to be reported in Local Currency Units (LCU) and should reflect the annual average.                            </t>
    </r>
    <r>
      <rPr>
        <b/>
        <sz val="11"/>
        <rFont val="Arial Narrow"/>
        <family val="2"/>
      </rPr>
      <t>Usable space:</t>
    </r>
    <r>
      <rPr>
        <sz val="11"/>
        <rFont val="Arial Narrow"/>
        <family val="2"/>
      </rPr>
      <t xml:space="preserve"> refers to the floor area of living rooms, kitchens, utility rooms, shower rooms, bathrooms, toilets and  halls, minus the wall thickness and door and window recesses.  Stairs, open balconies and terraces are not included.  In the case of attics and cellars, only the habitable area should be included.                                                                                            </t>
    </r>
    <r>
      <rPr>
        <b/>
        <sz val="11"/>
        <rFont val="Arial Narrow"/>
        <family val="2"/>
      </rPr>
      <t>Dwelling size in m2:</t>
    </r>
    <r>
      <rPr>
        <sz val="11"/>
        <rFont val="Arial Narrow"/>
        <family val="2"/>
      </rPr>
      <t xml:space="preserve"> is to be provided in square meters (m2); dwelling size in sqft is provided for reference only. 
</t>
    </r>
    <r>
      <rPr>
        <b/>
        <u/>
        <sz val="11"/>
        <rFont val="Arial Narrow"/>
        <family val="2"/>
      </rPr>
      <t>Annual rent per m2:</t>
    </r>
    <r>
      <rPr>
        <u/>
        <sz val="11"/>
        <rFont val="Arial Narrow"/>
        <family val="2"/>
      </rPr>
      <t xml:space="preserve"> is the reporting unit (unit of measurement)</t>
    </r>
    <r>
      <rPr>
        <sz val="11"/>
        <rFont val="Arial Narrow"/>
        <family val="2"/>
      </rPr>
      <t xml:space="preserve">. This data should be rerpoted in the ICP Data Submission form.  It can calculated as "Annual rent" divided by "Dwelling size in m2.  </t>
    </r>
  </si>
  <si>
    <t>اسم الدولة</t>
  </si>
  <si>
    <t>رمز الدولة (ثلاث أحرف) بحسب ISO</t>
  </si>
  <si>
    <t>العملة</t>
  </si>
  <si>
    <t>السنة المرجعية</t>
  </si>
  <si>
    <t>الرجوع للفهرس Go to Index</t>
  </si>
  <si>
    <t>Go To Index الرجوع الى الفهرس</t>
  </si>
  <si>
    <t>BH Name    إسم العنوان الرئيسي</t>
  </si>
  <si>
    <t xml:space="preserve">Actual rentals for housing إيجارات فعلية  للمساكن </t>
  </si>
  <si>
    <t>BH Code    رمز العنوان الرئيسي</t>
  </si>
  <si>
    <t>رمز البند</t>
  </si>
  <si>
    <t>إسم البند</t>
  </si>
  <si>
    <t>شقة استديو؛ 15-35 متر مربع</t>
  </si>
  <si>
    <t>شقة استديو؛ 35-60 متر مربع</t>
  </si>
  <si>
    <t>شقة بغرفة نوم واحدة؛ 20-40 متر مربع</t>
  </si>
  <si>
    <t>شقة بغرفة نوم واحدة؛ 40-60 متر مربع</t>
  </si>
  <si>
    <t>شقة بغرفة نوم واحدة؛ 60-80 متر مربع</t>
  </si>
  <si>
    <t>شقة بغرفتي نوم؛ 40-60 متر مربع</t>
  </si>
  <si>
    <t>شقة بغرفتي نوم؛ 60-80 متر مربع</t>
  </si>
  <si>
    <t>شقة بغرفتي نوم؛ 80-120 متر مربع</t>
  </si>
  <si>
    <t>شقة بثلاث غرف نوم؛ 60-80 متر مربع</t>
  </si>
  <si>
    <t>شقة بثلاث غرف نوم؛ 80-120 متر مربع</t>
  </si>
  <si>
    <t>شقة بثلاث غرف نوم؛ 120-220 متر مربع</t>
  </si>
  <si>
    <t>عدد الوحدات</t>
  </si>
  <si>
    <t>وحدة القياس</t>
  </si>
  <si>
    <t>الحجم (المساحة القابلة للاستخدام) بالمتر المربع</t>
  </si>
  <si>
    <t>15-35</t>
  </si>
  <si>
    <t>35-60</t>
  </si>
  <si>
    <t>20-40</t>
  </si>
  <si>
    <t>40-60</t>
  </si>
  <si>
    <t>60-80</t>
  </si>
  <si>
    <t>80-120</t>
  </si>
  <si>
    <t>120-220</t>
  </si>
  <si>
    <t>الحجم (المساحة القابلة للاستخدام) بالقدم المربع (تقريباً)</t>
  </si>
  <si>
    <t>1300-2400</t>
  </si>
  <si>
    <t>تجهيزات المساكن تتضمن</t>
  </si>
  <si>
    <t>خط كهرباء؛ مياه داخلية (باردة وساخنة)، مرحاض خاص مع مياه؛ مطبخ خاص</t>
  </si>
  <si>
    <t>الإيجارات تستثني</t>
  </si>
  <si>
    <t>أثاث; مواد وخدمات للصيانة؛ إمدادات للطاقة (كالمياه، الكهرباء، الغاز ووقود أخرى)؛ إعانات حكومية أو من أرباب العمل</t>
  </si>
  <si>
    <t>حدد</t>
  </si>
  <si>
    <t xml:space="preserve">Annual rent per dwelling       الإيجار السنوي  </t>
  </si>
  <si>
    <r>
      <t>Dwelling Size (usable surface) in m</t>
    </r>
    <r>
      <rPr>
        <vertAlign val="superscript"/>
        <sz val="11"/>
        <rFont val="Calibri"/>
        <family val="2"/>
      </rPr>
      <t xml:space="preserve">2     </t>
    </r>
    <r>
      <rPr>
        <sz val="11"/>
        <rFont val="Calibri"/>
        <family val="2"/>
      </rPr>
      <t>الحجم (المساحة القابلة للاستخدام) بالمتر المربع</t>
    </r>
  </si>
  <si>
    <t>Annual rent (Western Asia methodology)
 الإيجار السنوي (منهجية غربي آسيا)</t>
  </si>
  <si>
    <t>Three-bedroom apartment, 120-220 m2</t>
  </si>
  <si>
    <t>1</t>
  </si>
  <si>
    <t>120-220 (S)</t>
  </si>
  <si>
    <t>حجم المسكن بالمتر مربع؛ الإيجار سنوي للمسكن</t>
  </si>
  <si>
    <t>11.04.11.1.01.171</t>
  </si>
  <si>
    <t>إيجار سنوي بالمتر مربع (معدل وطني)</t>
  </si>
  <si>
    <t>رمز ILMT</t>
  </si>
  <si>
    <t>BH Name إسم العنوان الرئيسي</t>
  </si>
  <si>
    <t>BH Code  رمز العنوان الرئيسي</t>
  </si>
  <si>
    <t>منزل ملتصق (صف بيوت)، 50-80 متر مربع</t>
  </si>
  <si>
    <t>منزل ملتصق (صف بيوت)، 80-120 متر مربع</t>
  </si>
  <si>
    <t>منزل ملتصق (صف بيوت)، 120-180 متر مربع</t>
  </si>
  <si>
    <t>منزل ملتصق (صف بيوت)، 180-240 متر مربع</t>
  </si>
  <si>
    <t>منزل منفصل/منفرد، 90-120 متر مربع</t>
  </si>
  <si>
    <t>منزل منفصل/منفرد، 120-180 متر مربع</t>
  </si>
  <si>
    <t>منزل منفصل/منفرد، 180-240 متر مربع</t>
  </si>
  <si>
    <t>منزل منفصل/منفرد (فيلا)، 240-300 متر مربع</t>
  </si>
  <si>
    <t>منزل منفصل/منفرد (فيلا)، 300-360 متر مربع</t>
  </si>
  <si>
    <t>50-80</t>
  </si>
  <si>
    <t>120-180</t>
  </si>
  <si>
    <t>180-240</t>
  </si>
  <si>
    <t>90-120</t>
  </si>
  <si>
    <t>240-300</t>
  </si>
  <si>
    <t>300-360</t>
  </si>
  <si>
    <t>2600-3250</t>
  </si>
  <si>
    <t>3250-3900</t>
  </si>
  <si>
    <t xml:space="preserve">Annual rent         الإيجار السنوي </t>
  </si>
  <si>
    <r>
      <t>Dwelling Size (usable surface) in m</t>
    </r>
    <r>
      <rPr>
        <vertAlign val="superscript"/>
        <sz val="11"/>
        <rFont val="Calibri"/>
        <family val="2"/>
      </rPr>
      <t xml:space="preserve">2   </t>
    </r>
    <r>
      <rPr>
        <sz val="14"/>
        <rFont val="Calibri"/>
        <family val="2"/>
      </rPr>
      <t xml:space="preserve"> </t>
    </r>
    <r>
      <rPr>
        <sz val="11"/>
        <rFont val="Calibri"/>
        <family val="2"/>
      </rPr>
      <t xml:space="preserve">الحجم (المساحة القابلة للاستخدام) بالمتر المربع </t>
    </r>
  </si>
  <si>
    <r>
      <t>Annual rent per m</t>
    </r>
    <r>
      <rPr>
        <b/>
        <u/>
        <vertAlign val="superscript"/>
        <sz val="11"/>
        <rFont val="Calibri"/>
        <family val="2"/>
      </rPr>
      <t xml:space="preserve">2                                             </t>
    </r>
    <r>
      <rPr>
        <b/>
        <u/>
        <sz val="11"/>
        <rFont val="Calibri"/>
        <family val="2"/>
      </rPr>
      <t xml:space="preserve">الإيجار السنوي للمتر المربع </t>
    </r>
  </si>
  <si>
    <r>
      <t>Annual rent per m</t>
    </r>
    <r>
      <rPr>
        <b/>
        <u/>
        <vertAlign val="superscript"/>
        <sz val="11"/>
        <rFont val="Calibri"/>
        <family val="2"/>
      </rPr>
      <t xml:space="preserve">2     </t>
    </r>
    <r>
      <rPr>
        <b/>
        <u/>
        <sz val="11"/>
        <rFont val="Calibri"/>
        <family val="2"/>
      </rPr>
      <t xml:space="preserve"> الإيجار السنوي بالمتر المربع</t>
    </r>
  </si>
  <si>
    <t>Studio apartment, 15-35 m2
شقة استديو؛ 15-35 متر مربع</t>
  </si>
  <si>
    <t>Studio apartment, 35-60 m2
شقة استديو؛ 35-60 متر مربع</t>
  </si>
  <si>
    <t>One-bedroom apartment, 20-40 m2
شقة بغرفة نوم واحدة؛ 20-40 متر مربع</t>
  </si>
  <si>
    <t>One-bedroom apartment, 40-60 m2
شقة بغرفة نوم واحدة؛ 40-60 متر مربع</t>
  </si>
  <si>
    <t>One-bedroom apartment, 60-80 m2
شقة بغرفة نوم واحدة؛ 60-80 متر مربع</t>
  </si>
  <si>
    <t>Two-bedroom apartment, 40-60 m2
شقة بغرفتي نوم؛ 40-60 متر مربع</t>
  </si>
  <si>
    <t>Two-bedroom apartment, 60-80 m2
شقة بغرفتي نوم؛ 60-80 متر مربع</t>
  </si>
  <si>
    <t>Two-bedroom apartment, 80-120 m2
شقة بغرفتي نوم؛ 80-120 متر مربع</t>
  </si>
  <si>
    <t>Three-bedroom apartment, 60-80 m2
شقة بثلاث غرف نوم؛ 60-80 متر مربع</t>
  </si>
  <si>
    <t>Three-bedroom apartment, 80-120 m2
شقة بثلاث غرف نوم؛ 80-120 متر مربع</t>
  </si>
  <si>
    <t>Three-bedroom apartment, 120-220 m2
شقة بثلاث غرف نوم؛ 120-220 متر مربع</t>
  </si>
  <si>
    <t>Attached house (row house), 50-80 m2
منزل ملتصق (صف بيوت)، 50-80 متر مربع</t>
  </si>
  <si>
    <t>Attached house (row house), 80-120 m2
منزل ملتصق (صف بيوت)، 80-120 متر مربع</t>
  </si>
  <si>
    <t>Attached house (row house), 120-180 m2 
منزل ملتصق (صف بيوت)، 120-180 متر مربع</t>
  </si>
  <si>
    <t>Attached house (row house), 180-240 m2
منزل ملتصق (صف بيوت)، 180-240 متر مربع</t>
  </si>
  <si>
    <t>Single-detached house, 90-120 m2
منزل منفصل/منفرد، 90-120 متر مربع</t>
  </si>
  <si>
    <t>Single-detached house, 120-180 m2
منزل منفصل/منفرد، 120-180 متر مربع</t>
  </si>
  <si>
    <t>Single-detached house, 180-240 m2
منزل منفصل/منفرد، 180-240 متر مربع</t>
  </si>
  <si>
    <t>Single-detached house, 240-300 m2
منزل منفصل/منفرد (فيلا)، 240-300 متر مربع</t>
  </si>
  <si>
    <t>Single-detached house, 300-360 m2
منزل منفصل/منفرد (فيلا)، 300-360 متر مربع</t>
  </si>
  <si>
    <t xml:space="preserve">Item Code                    رمز البند  </t>
  </si>
  <si>
    <t xml:space="preserve">Item Name                                                       إسم البند </t>
  </si>
  <si>
    <t>Country Name       إسم الدولة</t>
  </si>
  <si>
    <t>Country Code        رمز الدولة</t>
  </si>
  <si>
    <t xml:space="preserve"> Currency                  العملة</t>
  </si>
  <si>
    <t>Reference Year      السنة المرجعية</t>
  </si>
  <si>
    <t>Annual Rent        الإيجار السنوي</t>
  </si>
  <si>
    <r>
      <t>Dwelling Size in m</t>
    </r>
    <r>
      <rPr>
        <vertAlign val="superscript"/>
        <sz val="11"/>
        <rFont val="Calibri"/>
        <family val="2"/>
      </rPr>
      <t xml:space="preserve">2         </t>
    </r>
    <r>
      <rPr>
        <b/>
        <vertAlign val="superscript"/>
        <sz val="11"/>
        <rFont val="Calibri"/>
        <family val="2"/>
      </rPr>
      <t>حجم المسكن بالمتر المربع</t>
    </r>
  </si>
  <si>
    <r>
      <t>Annual Rent per m</t>
    </r>
    <r>
      <rPr>
        <b/>
        <vertAlign val="superscript"/>
        <sz val="11"/>
        <rFont val="Calibri"/>
        <family val="2"/>
        <scheme val="minor"/>
      </rPr>
      <t xml:space="preserve">2      الإيجار السنوي بالمتر المربع   </t>
    </r>
  </si>
  <si>
    <t>Validation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</si>
</sst>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1"/>
      <color theme="1"/>
      <name val="Calibri"/>
      <family val="2"/>
      <scheme val="minor"/>
    </font>
    <font>
      <b/>
      <sz val="11"/>
      <color theme="1"/>
      <name val="Calibri"/>
      <family val="2"/>
      <scheme val="minor"/>
    </font>
    <font>
      <sz val="11"/>
      <name val="Arial Narrow"/>
      <family val="2"/>
    </font>
    <font>
      <sz val="10"/>
      <name val="Arial"/>
      <family val="2"/>
    </font>
    <font>
      <sz val="11"/>
      <color theme="1"/>
      <name val="Calibri"/>
      <family val="2"/>
      <charset val="128"/>
      <scheme val="minor"/>
    </font>
    <font>
      <sz val="11"/>
      <color theme="1"/>
      <name val="Arial Narrow"/>
      <family val="2"/>
    </font>
    <font>
      <sz val="20"/>
      <name val="Arial Narrow"/>
      <family val="2"/>
    </font>
    <font>
      <sz val="20"/>
      <name val="Calibri"/>
      <family val="2"/>
      <scheme val="minor"/>
    </font>
    <font>
      <sz val="11"/>
      <name val="Calibri"/>
      <family val="2"/>
      <scheme val="minor"/>
    </font>
    <font>
      <u/>
      <sz val="11"/>
      <color theme="10"/>
      <name val="Calibri"/>
      <family val="2"/>
    </font>
    <font>
      <sz val="16"/>
      <name val="Calibri"/>
      <family val="2"/>
      <scheme val="minor"/>
    </font>
    <font>
      <b/>
      <sz val="16"/>
      <color theme="1"/>
      <name val="Calibri"/>
      <family val="2"/>
      <scheme val="minor"/>
    </font>
    <font>
      <sz val="16"/>
      <color theme="1"/>
      <name val="Calibri"/>
      <family val="2"/>
      <scheme val="minor"/>
    </font>
    <font>
      <b/>
      <sz val="11"/>
      <name val="Calibri"/>
      <family val="2"/>
      <scheme val="minor"/>
    </font>
    <font>
      <sz val="11"/>
      <name val="Calibri"/>
      <family val="2"/>
      <charset val="128"/>
      <scheme val="minor"/>
    </font>
    <font>
      <b/>
      <vertAlign val="superscript"/>
      <sz val="11"/>
      <name val="Calibri"/>
      <family val="2"/>
      <scheme val="minor"/>
    </font>
    <font>
      <u/>
      <sz val="11"/>
      <color rgb="FF0070C0"/>
      <name val="Calibri"/>
      <family val="2"/>
      <scheme val="minor"/>
    </font>
    <font>
      <b/>
      <sz val="20"/>
      <color theme="1"/>
      <name val="Arial Narrow"/>
      <family val="2"/>
    </font>
    <font>
      <sz val="10"/>
      <name val="Arial"/>
      <family val="2"/>
    </font>
    <font>
      <sz val="8"/>
      <name val="Calibri"/>
      <family val="2"/>
      <scheme val="minor"/>
    </font>
    <font>
      <b/>
      <sz val="11"/>
      <color theme="0"/>
      <name val="Calibri"/>
      <family val="2"/>
      <scheme val="minor"/>
    </font>
    <font>
      <b/>
      <sz val="11"/>
      <color rgb="FFFF0000"/>
      <name val="Calibri"/>
      <family val="2"/>
      <scheme val="minor"/>
    </font>
    <font>
      <u/>
      <sz val="11"/>
      <color theme="10"/>
      <name val="Calibri"/>
      <family val="2"/>
      <scheme val="minor"/>
    </font>
    <font>
      <sz val="10"/>
      <name val="Calibri"/>
      <family val="2"/>
      <scheme val="minor"/>
    </font>
    <font>
      <b/>
      <sz val="12"/>
      <color theme="0"/>
      <name val="Calibri"/>
      <family val="2"/>
      <scheme val="minor"/>
    </font>
    <font>
      <sz val="11"/>
      <color theme="1"/>
      <name val="Calibri"/>
      <family val="2"/>
      <scheme val="minor"/>
    </font>
    <font>
      <sz val="20"/>
      <color theme="1"/>
      <name val="Calibri"/>
      <family val="2"/>
      <scheme val="minor"/>
    </font>
    <font>
      <b/>
      <sz val="26"/>
      <color theme="1"/>
      <name val="Calibri"/>
      <family val="2"/>
      <scheme val="minor"/>
    </font>
    <font>
      <b/>
      <sz val="20"/>
      <color theme="1"/>
      <name val="Calibri"/>
      <family val="2"/>
      <scheme val="minor"/>
    </font>
    <font>
      <sz val="20"/>
      <color theme="1"/>
      <name val="Arial Narrow"/>
      <family val="2"/>
    </font>
    <font>
      <sz val="18"/>
      <color theme="1"/>
      <name val="Calibri"/>
      <family val="2"/>
      <scheme val="minor"/>
    </font>
    <font>
      <b/>
      <i/>
      <sz val="18"/>
      <color theme="1"/>
      <name val="Calibri"/>
      <family val="2"/>
      <scheme val="minor"/>
    </font>
    <font>
      <sz val="16"/>
      <color theme="0"/>
      <name val="Calibri"/>
      <family val="2"/>
      <scheme val="minor"/>
    </font>
    <font>
      <sz val="11"/>
      <color theme="0"/>
      <name val="Calibri"/>
      <family val="2"/>
      <charset val="128"/>
      <scheme val="minor"/>
    </font>
    <font>
      <sz val="12"/>
      <name val="Calibri"/>
      <family val="2"/>
      <scheme val="minor"/>
    </font>
    <font>
      <b/>
      <sz val="12"/>
      <name val="Calibri"/>
      <family val="2"/>
      <scheme val="minor"/>
    </font>
    <font>
      <b/>
      <u/>
      <sz val="12"/>
      <name val="Calibri"/>
      <family val="2"/>
      <scheme val="minor"/>
    </font>
    <font>
      <u/>
      <sz val="12"/>
      <name val="Calibri"/>
      <family val="2"/>
      <scheme val="minor"/>
    </font>
    <font>
      <b/>
      <sz val="11"/>
      <name val="Arial Narrow"/>
      <family val="2"/>
    </font>
    <font>
      <b/>
      <u/>
      <sz val="11"/>
      <name val="Arial Narrow"/>
      <family val="2"/>
    </font>
    <font>
      <u/>
      <sz val="11"/>
      <name val="Arial Narrow"/>
      <family val="2"/>
    </font>
    <font>
      <b/>
      <sz val="16"/>
      <name val="Arial Narrow"/>
      <family val="2"/>
    </font>
    <font>
      <sz val="11"/>
      <name val="Calibri"/>
      <family val="2"/>
    </font>
    <font>
      <vertAlign val="superscript"/>
      <sz val="11"/>
      <name val="Calibri"/>
      <family val="2"/>
    </font>
    <font>
      <b/>
      <vertAlign val="superscript"/>
      <sz val="11"/>
      <name val="Calibri"/>
      <family val="2"/>
    </font>
    <font>
      <u/>
      <sz val="11"/>
      <color rgb="FF0070C0"/>
      <name val="Calibri"/>
      <family val="2"/>
    </font>
    <font>
      <sz val="14"/>
      <name val="Calibri"/>
      <family val="2"/>
    </font>
    <font>
      <b/>
      <u/>
      <sz val="11"/>
      <name val="Calibri"/>
      <family val="2"/>
    </font>
    <font>
      <b/>
      <u/>
      <vertAlign val="superscript"/>
      <sz val="11"/>
      <name val="Calibri"/>
      <family val="2"/>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4"/>
      </patternFill>
    </fill>
  </fills>
  <borders count="44">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dashed">
        <color indexed="64"/>
      </right>
      <top style="dashed">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s>
  <cellStyleXfs count="5">
    <xf numFmtId="0" fontId="0" fillId="0" borderId="0"/>
    <xf numFmtId="0" fontId="3" fillId="0" borderId="0"/>
    <xf numFmtId="0" fontId="4" fillId="0" borderId="0"/>
    <xf numFmtId="0" fontId="9" fillId="0" borderId="0" applyNumberFormat="0" applyFill="0" applyBorder="0" applyAlignment="0" applyProtection="0">
      <alignment vertical="top"/>
      <protection locked="0"/>
    </xf>
    <xf numFmtId="0" fontId="18" fillId="0" borderId="0"/>
  </cellStyleXfs>
  <cellXfs count="173">
    <xf numFmtId="0" fontId="0" fillId="0" borderId="0" xfId="0"/>
    <xf numFmtId="0" fontId="0" fillId="7" borderId="0" xfId="0" applyFill="1"/>
    <xf numFmtId="0" fontId="5" fillId="7" borderId="0" xfId="0" applyFont="1" applyFill="1"/>
    <xf numFmtId="0" fontId="5" fillId="6" borderId="0" xfId="0" applyFont="1" applyFill="1"/>
    <xf numFmtId="0" fontId="5" fillId="7" borderId="2" xfId="0" applyFont="1" applyFill="1" applyBorder="1"/>
    <xf numFmtId="0" fontId="5" fillId="6" borderId="0" xfId="0" applyFont="1" applyFill="1" applyAlignment="1">
      <alignment wrapText="1"/>
    </xf>
    <xf numFmtId="0" fontId="7" fillId="7" borderId="0" xfId="0" applyFont="1" applyFill="1"/>
    <xf numFmtId="0" fontId="8" fillId="7" borderId="0" xfId="0" applyFont="1" applyFill="1"/>
    <xf numFmtId="0" fontId="10" fillId="7" borderId="0" xfId="0" applyFont="1" applyFill="1" applyAlignment="1">
      <alignment wrapText="1"/>
    </xf>
    <xf numFmtId="0" fontId="7" fillId="7" borderId="0" xfId="0" applyFont="1" applyFill="1" applyAlignment="1">
      <alignment wrapText="1"/>
    </xf>
    <xf numFmtId="0" fontId="8" fillId="7" borderId="0" xfId="0" applyFont="1" applyFill="1" applyAlignment="1">
      <alignment wrapText="1"/>
    </xf>
    <xf numFmtId="0" fontId="11" fillId="6" borderId="10" xfId="0" applyFont="1" applyFill="1" applyBorder="1" applyAlignment="1">
      <alignment horizontal="left" indent="1"/>
    </xf>
    <xf numFmtId="0" fontId="11" fillId="6" borderId="11" xfId="0" applyFont="1" applyFill="1" applyBorder="1" applyAlignment="1">
      <alignment horizontal="left" indent="1"/>
    </xf>
    <xf numFmtId="0" fontId="11" fillId="6" borderId="20" xfId="0" applyFont="1" applyFill="1" applyBorder="1" applyAlignment="1">
      <alignment horizontal="left" indent="1"/>
    </xf>
    <xf numFmtId="0" fontId="9" fillId="0" borderId="7" xfId="3" quotePrefix="1" applyBorder="1" applyAlignment="1" applyProtection="1">
      <alignment horizontal="left" indent="2"/>
    </xf>
    <xf numFmtId="0" fontId="9" fillId="0" borderId="4" xfId="3" quotePrefix="1" applyBorder="1" applyAlignment="1" applyProtection="1">
      <alignment horizontal="left" indent="2"/>
    </xf>
    <xf numFmtId="0" fontId="9" fillId="0" borderId="5" xfId="3" quotePrefix="1" applyBorder="1" applyAlignment="1" applyProtection="1">
      <alignment horizontal="left" indent="2"/>
    </xf>
    <xf numFmtId="49" fontId="14" fillId="7" borderId="0" xfId="2" applyNumberFormat="1" applyFont="1" applyFill="1"/>
    <xf numFmtId="49" fontId="8" fillId="7" borderId="0" xfId="2" applyNumberFormat="1" applyFont="1" applyFill="1"/>
    <xf numFmtId="0" fontId="13" fillId="4" borderId="26" xfId="0" applyFont="1" applyFill="1" applyBorder="1" applyAlignment="1" applyProtection="1">
      <alignment horizontal="center" vertical="center" wrapText="1"/>
      <protection locked="0"/>
    </xf>
    <xf numFmtId="0" fontId="13" fillId="4" borderId="28" xfId="0" applyFont="1" applyFill="1" applyBorder="1" applyAlignment="1" applyProtection="1">
      <alignment horizontal="center" vertical="center" wrapText="1"/>
      <protection locked="0"/>
    </xf>
    <xf numFmtId="49" fontId="14" fillId="7" borderId="0" xfId="2" applyNumberFormat="1" applyFont="1" applyFill="1" applyAlignment="1">
      <alignment wrapText="1"/>
    </xf>
    <xf numFmtId="49" fontId="8" fillId="7" borderId="0" xfId="2" applyNumberFormat="1" applyFont="1" applyFill="1" applyAlignment="1">
      <alignment wrapText="1"/>
    </xf>
    <xf numFmtId="0" fontId="13" fillId="4" borderId="27" xfId="0" applyFont="1" applyFill="1" applyBorder="1" applyAlignment="1" applyProtection="1">
      <alignment horizontal="center" vertical="center" wrapText="1"/>
      <protection locked="0"/>
    </xf>
    <xf numFmtId="0" fontId="2" fillId="7" borderId="0" xfId="2" applyFont="1" applyFill="1" applyAlignment="1">
      <alignment vertical="top" wrapText="1"/>
    </xf>
    <xf numFmtId="49" fontId="8" fillId="7" borderId="0" xfId="2" applyNumberFormat="1" applyFont="1" applyFill="1" applyAlignment="1">
      <alignment horizontal="center"/>
    </xf>
    <xf numFmtId="0" fontId="16" fillId="0" borderId="0" xfId="3" applyFont="1" applyAlignment="1" applyProtection="1"/>
    <xf numFmtId="0" fontId="8" fillId="0" borderId="0" xfId="0" applyFont="1"/>
    <xf numFmtId="0" fontId="21" fillId="0" borderId="0" xfId="0" applyFont="1" applyAlignment="1">
      <alignment horizontal="left"/>
    </xf>
    <xf numFmtId="0" fontId="22" fillId="0" borderId="0" xfId="3" applyFont="1" applyProtection="1">
      <alignment vertical="top"/>
    </xf>
    <xf numFmtId="0" fontId="8" fillId="7" borderId="0" xfId="0" applyFont="1" applyFill="1" applyAlignment="1">
      <alignment horizontal="left" vertical="center"/>
    </xf>
    <xf numFmtId="0" fontId="8" fillId="7" borderId="0" xfId="0" applyFont="1" applyFill="1" applyAlignment="1">
      <alignment horizontal="left" vertical="center" wrapText="1"/>
    </xf>
    <xf numFmtId="0" fontId="8" fillId="0" borderId="4" xfId="0" applyFont="1" applyBorder="1" applyAlignment="1">
      <alignment horizontal="left" vertical="center" wrapText="1"/>
    </xf>
    <xf numFmtId="49" fontId="13" fillId="3" borderId="18" xfId="0" applyNumberFormat="1" applyFont="1" applyFill="1" applyBorder="1" applyAlignment="1">
      <alignment vertical="center" wrapText="1"/>
    </xf>
    <xf numFmtId="49" fontId="13" fillId="3" borderId="20" xfId="0" applyNumberFormat="1" applyFont="1" applyFill="1" applyBorder="1" applyAlignment="1">
      <alignment vertical="center" wrapText="1"/>
    </xf>
    <xf numFmtId="0" fontId="8" fillId="0" borderId="5" xfId="0" applyFont="1" applyBorder="1" applyAlignment="1">
      <alignment horizontal="left" vertical="center" wrapText="1"/>
    </xf>
    <xf numFmtId="49" fontId="13" fillId="7" borderId="0" xfId="0" applyNumberFormat="1" applyFont="1" applyFill="1" applyAlignment="1">
      <alignment vertical="center" wrapText="1"/>
    </xf>
    <xf numFmtId="0" fontId="8" fillId="7" borderId="6" xfId="0" applyFont="1" applyFill="1" applyBorder="1" applyAlignment="1">
      <alignment horizontal="left" vertical="center" wrapText="1"/>
    </xf>
    <xf numFmtId="3" fontId="8" fillId="0" borderId="12" xfId="2" applyNumberFormat="1" applyFont="1" applyBorder="1" applyAlignment="1">
      <alignment horizontal="right" vertical="center" wrapText="1"/>
    </xf>
    <xf numFmtId="3" fontId="8" fillId="0" borderId="4" xfId="0" applyNumberFormat="1" applyFont="1" applyBorder="1" applyAlignment="1">
      <alignment horizontal="right" wrapText="1"/>
    </xf>
    <xf numFmtId="3" fontId="8" fillId="0" borderId="14" xfId="2" applyNumberFormat="1" applyFont="1" applyBorder="1" applyAlignment="1">
      <alignment horizontal="right" vertical="center" wrapText="1"/>
    </xf>
    <xf numFmtId="3" fontId="8" fillId="0" borderId="5" xfId="0" applyNumberFormat="1" applyFont="1" applyBorder="1" applyAlignment="1">
      <alignment horizontal="right" wrapText="1"/>
    </xf>
    <xf numFmtId="0" fontId="8" fillId="2" borderId="0" xfId="0" applyFont="1" applyFill="1" applyAlignment="1">
      <alignment horizontal="left" vertical="center"/>
    </xf>
    <xf numFmtId="0" fontId="8" fillId="2" borderId="0" xfId="0" applyFont="1" applyFill="1" applyAlignment="1">
      <alignment horizontal="left" vertical="center" wrapText="1"/>
    </xf>
    <xf numFmtId="1" fontId="20" fillId="4" borderId="7" xfId="0" applyNumberFormat="1" applyFont="1" applyFill="1" applyBorder="1" applyAlignment="1">
      <alignment horizontal="center" vertical="center" wrapText="1"/>
    </xf>
    <xf numFmtId="1" fontId="20" fillId="4" borderId="4" xfId="0" applyNumberFormat="1" applyFont="1" applyFill="1" applyBorder="1" applyAlignment="1">
      <alignment horizontal="center" vertical="center" wrapText="1"/>
    </xf>
    <xf numFmtId="0" fontId="8" fillId="7" borderId="0" xfId="0" applyFont="1" applyFill="1" applyAlignment="1" applyProtection="1">
      <alignment horizontal="left" vertical="center" wrapText="1"/>
      <protection hidden="1"/>
    </xf>
    <xf numFmtId="49" fontId="13" fillId="3" borderId="18" xfId="0" applyNumberFormat="1" applyFont="1" applyFill="1" applyBorder="1" applyAlignment="1">
      <alignment horizontal="left" vertical="center" wrapText="1"/>
    </xf>
    <xf numFmtId="0" fontId="0" fillId="0" borderId="0" xfId="0" applyAlignment="1">
      <alignment horizontal="left"/>
    </xf>
    <xf numFmtId="3" fontId="8" fillId="0" borderId="4" xfId="0" applyNumberFormat="1" applyFont="1" applyBorder="1" applyAlignment="1">
      <alignment horizontal="left" wrapText="1"/>
    </xf>
    <xf numFmtId="0" fontId="23" fillId="7" borderId="0" xfId="0" applyFont="1" applyFill="1" applyAlignment="1" applyProtection="1">
      <alignment horizontal="left" vertical="center" wrapText="1"/>
      <protection hidden="1"/>
    </xf>
    <xf numFmtId="1" fontId="8" fillId="0" borderId="0" xfId="2" applyNumberFormat="1" applyFont="1"/>
    <xf numFmtId="1" fontId="24" fillId="4" borderId="7" xfId="0" applyNumberFormat="1" applyFont="1" applyFill="1" applyBorder="1" applyAlignment="1">
      <alignment horizontal="center" vertical="center" wrapText="1"/>
    </xf>
    <xf numFmtId="1" fontId="24" fillId="4" borderId="4" xfId="0" applyNumberFormat="1" applyFont="1" applyFill="1" applyBorder="1" applyAlignment="1">
      <alignment horizontal="center" vertical="center" wrapText="1"/>
    </xf>
    <xf numFmtId="3" fontId="8" fillId="0" borderId="4" xfId="0" applyNumberFormat="1" applyFont="1" applyBorder="1" applyAlignment="1">
      <alignment horizontal="left" vertical="center" wrapText="1"/>
    </xf>
    <xf numFmtId="164" fontId="0" fillId="0" borderId="1" xfId="0" applyNumberFormat="1" applyBorder="1"/>
    <xf numFmtId="164" fontId="0" fillId="0" borderId="31" xfId="0" applyNumberFormat="1" applyBorder="1"/>
    <xf numFmtId="1" fontId="13" fillId="3" borderId="3" xfId="2" applyNumberFormat="1" applyFont="1" applyFill="1" applyBorder="1" applyAlignment="1">
      <alignment horizontal="left"/>
    </xf>
    <xf numFmtId="0" fontId="13" fillId="3" borderId="33" xfId="0" applyFont="1" applyFill="1" applyBorder="1" applyAlignment="1">
      <alignment horizontal="left" vertical="center" wrapText="1"/>
    </xf>
    <xf numFmtId="0" fontId="13" fillId="3" borderId="0" xfId="0" applyFont="1" applyFill="1" applyAlignment="1">
      <alignment horizontal="left" vertical="center" wrapText="1"/>
    </xf>
    <xf numFmtId="1" fontId="13" fillId="3" borderId="0" xfId="2" applyNumberFormat="1" applyFont="1" applyFill="1" applyAlignment="1">
      <alignment horizontal="left"/>
    </xf>
    <xf numFmtId="0" fontId="13" fillId="3" borderId="22" xfId="0" applyFont="1" applyFill="1" applyBorder="1" applyAlignment="1">
      <alignment horizontal="left" vertical="center" wrapText="1"/>
    </xf>
    <xf numFmtId="49" fontId="13" fillId="3" borderId="32" xfId="0" applyNumberFormat="1" applyFont="1" applyFill="1" applyBorder="1" applyAlignment="1">
      <alignment horizontal="left" vertical="center" wrapText="1"/>
    </xf>
    <xf numFmtId="0" fontId="13" fillId="3" borderId="9" xfId="0" applyFont="1" applyFill="1" applyBorder="1" applyAlignment="1">
      <alignment horizontal="left" vertical="center" wrapText="1"/>
    </xf>
    <xf numFmtId="1" fontId="13" fillId="3" borderId="34" xfId="2" applyNumberFormat="1" applyFont="1" applyFill="1" applyBorder="1" applyAlignment="1">
      <alignment horizontal="left"/>
    </xf>
    <xf numFmtId="1" fontId="13" fillId="3" borderId="16" xfId="2" applyNumberFormat="1" applyFont="1" applyFill="1" applyBorder="1" applyAlignment="1">
      <alignment horizontal="left"/>
    </xf>
    <xf numFmtId="0" fontId="13" fillId="3" borderId="6" xfId="0" applyFont="1" applyFill="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13" fillId="3" borderId="16" xfId="0"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13" fillId="3" borderId="35" xfId="0" applyNumberFormat="1" applyFont="1" applyFill="1" applyBorder="1" applyAlignment="1">
      <alignment horizontal="left" vertical="center" wrapText="1"/>
    </xf>
    <xf numFmtId="49" fontId="13" fillId="3" borderId="35" xfId="0" applyNumberFormat="1" applyFont="1" applyFill="1" applyBorder="1" applyAlignment="1">
      <alignment vertical="center" wrapText="1"/>
    </xf>
    <xf numFmtId="49" fontId="13" fillId="3" borderId="36" xfId="0" applyNumberFormat="1" applyFont="1" applyFill="1" applyBorder="1" applyAlignment="1">
      <alignment vertical="center" wrapText="1"/>
    </xf>
    <xf numFmtId="0" fontId="13" fillId="3" borderId="34" xfId="0" applyFont="1" applyFill="1" applyBorder="1" applyAlignment="1">
      <alignment horizontal="left" vertical="center" wrapText="1"/>
    </xf>
    <xf numFmtId="3" fontId="8" fillId="0" borderId="35" xfId="0" applyNumberFormat="1" applyFont="1" applyBorder="1" applyAlignment="1">
      <alignment horizontal="left" wrapText="1"/>
    </xf>
    <xf numFmtId="3" fontId="8" fillId="0" borderId="35" xfId="0" applyNumberFormat="1" applyFont="1" applyBorder="1" applyAlignment="1">
      <alignment horizontal="left" vertical="center" wrapText="1"/>
    </xf>
    <xf numFmtId="0" fontId="32" fillId="8" borderId="37" xfId="0" applyFont="1" applyFill="1" applyBorder="1" applyAlignment="1">
      <alignment horizontal="center" wrapText="1"/>
    </xf>
    <xf numFmtId="0" fontId="20" fillId="4" borderId="27" xfId="0" applyFont="1" applyFill="1" applyBorder="1" applyAlignment="1" applyProtection="1">
      <alignment horizontal="center" vertical="top" wrapText="1"/>
      <protection locked="0"/>
    </xf>
    <xf numFmtId="0" fontId="24" fillId="4" borderId="27" xfId="0" applyFont="1" applyFill="1" applyBorder="1" applyAlignment="1" applyProtection="1">
      <alignment horizontal="center" vertical="top" wrapText="1"/>
      <protection locked="0"/>
    </xf>
    <xf numFmtId="0" fontId="0" fillId="7" borderId="2" xfId="0" applyFill="1" applyBorder="1"/>
    <xf numFmtId="0" fontId="9" fillId="0" borderId="0" xfId="3" applyAlignment="1" applyProtection="1">
      <alignment horizontal="left" vertical="top"/>
    </xf>
    <xf numFmtId="0" fontId="2" fillId="7" borderId="0" xfId="0" applyFont="1" applyFill="1" applyAlignment="1" applyProtection="1">
      <alignment horizontal="left" vertical="center"/>
      <protection locked="0"/>
    </xf>
    <xf numFmtId="0" fontId="9" fillId="0" borderId="0" xfId="3" applyAlignment="1" applyProtection="1">
      <alignment vertical="top"/>
      <protection locked="0"/>
    </xf>
    <xf numFmtId="0" fontId="2" fillId="7" borderId="0" xfId="0" applyFont="1" applyFill="1" applyAlignment="1" applyProtection="1">
      <alignment horizontal="left" vertical="center" wrapText="1"/>
      <protection locked="0"/>
    </xf>
    <xf numFmtId="0" fontId="38" fillId="3" borderId="26" xfId="0" applyFont="1" applyFill="1" applyBorder="1" applyAlignment="1" applyProtection="1">
      <alignment horizontal="left" vertical="center"/>
      <protection locked="0"/>
    </xf>
    <xf numFmtId="0" fontId="38" fillId="7" borderId="26" xfId="0" applyFont="1" applyFill="1" applyBorder="1" applyAlignment="1" applyProtection="1">
      <alignment horizontal="left" vertical="center" wrapText="1"/>
      <protection locked="0"/>
    </xf>
    <xf numFmtId="0" fontId="38" fillId="0" borderId="0" xfId="0" applyFont="1" applyAlignment="1" applyProtection="1">
      <alignment vertical="center" wrapText="1"/>
      <protection locked="0"/>
    </xf>
    <xf numFmtId="0" fontId="38" fillId="3" borderId="24" xfId="0" applyFont="1" applyFill="1" applyBorder="1" applyAlignment="1" applyProtection="1">
      <alignment horizontal="left" vertical="center"/>
      <protection locked="0"/>
    </xf>
    <xf numFmtId="0" fontId="38" fillId="7" borderId="24" xfId="0" applyFont="1" applyFill="1" applyBorder="1" applyAlignment="1" applyProtection="1">
      <alignment horizontal="left" vertical="center"/>
      <protection locked="0"/>
    </xf>
    <xf numFmtId="0" fontId="38" fillId="3" borderId="39" xfId="0" applyFont="1" applyFill="1" applyBorder="1" applyAlignment="1" applyProtection="1">
      <alignment horizontal="left" vertical="center" wrapText="1"/>
      <protection locked="0"/>
    </xf>
    <xf numFmtId="0" fontId="38" fillId="3" borderId="15" xfId="0" applyFont="1" applyFill="1" applyBorder="1" applyAlignment="1" applyProtection="1">
      <alignment horizontal="left" vertical="center" wrapText="1"/>
      <protection locked="0"/>
    </xf>
    <xf numFmtId="0" fontId="38" fillId="3" borderId="7" xfId="0" applyFont="1" applyFill="1" applyBorder="1" applyAlignment="1" applyProtection="1">
      <alignment horizontal="right" vertical="center" wrapText="1"/>
      <protection locked="0"/>
    </xf>
    <xf numFmtId="49" fontId="38" fillId="3" borderId="18" xfId="0" applyNumberFormat="1" applyFont="1" applyFill="1" applyBorder="1" applyAlignment="1" applyProtection="1">
      <alignment horizontal="left" vertical="center" wrapText="1"/>
      <protection locked="0"/>
    </xf>
    <xf numFmtId="49" fontId="38" fillId="3" borderId="19" xfId="0" applyNumberFormat="1" applyFont="1" applyFill="1" applyBorder="1" applyAlignment="1" applyProtection="1">
      <alignment horizontal="left" vertical="center" wrapText="1"/>
      <protection locked="0"/>
    </xf>
    <xf numFmtId="0" fontId="38" fillId="3" borderId="4" xfId="0" applyFont="1" applyFill="1" applyBorder="1" applyAlignment="1" applyProtection="1">
      <alignment horizontal="right" vertical="center" wrapText="1"/>
      <protection locked="0"/>
    </xf>
    <xf numFmtId="0" fontId="2" fillId="0" borderId="4" xfId="0" applyFont="1" applyBorder="1" applyAlignment="1" applyProtection="1">
      <alignment horizontal="right" vertical="center" wrapText="1"/>
      <protection locked="0"/>
    </xf>
    <xf numFmtId="49" fontId="38" fillId="3" borderId="8" xfId="0" applyNumberFormat="1" applyFont="1" applyFill="1" applyBorder="1" applyAlignment="1" applyProtection="1">
      <alignment horizontal="left" vertical="center" wrapText="1"/>
      <protection locked="0"/>
    </xf>
    <xf numFmtId="49" fontId="38" fillId="3" borderId="19" xfId="0" applyNumberFormat="1" applyFont="1" applyFill="1" applyBorder="1" applyAlignment="1" applyProtection="1">
      <alignment vertical="center" wrapText="1"/>
      <protection locked="0"/>
    </xf>
    <xf numFmtId="49" fontId="38" fillId="3" borderId="20" xfId="0" applyNumberFormat="1" applyFont="1" applyFill="1" applyBorder="1" applyAlignment="1" applyProtection="1">
      <alignment horizontal="left" vertical="center" wrapText="1"/>
      <protection locked="0"/>
    </xf>
    <xf numFmtId="49" fontId="38" fillId="3" borderId="21" xfId="0" applyNumberFormat="1" applyFont="1" applyFill="1" applyBorder="1" applyAlignment="1" applyProtection="1">
      <alignment vertical="center" wrapText="1"/>
      <protection locked="0"/>
    </xf>
    <xf numFmtId="0" fontId="2" fillId="0" borderId="5" xfId="0" applyFont="1" applyBorder="1" applyAlignment="1" applyProtection="1">
      <alignment horizontal="right" vertical="center" wrapText="1"/>
      <protection locked="0"/>
    </xf>
    <xf numFmtId="3" fontId="42" fillId="0" borderId="12" xfId="2" applyNumberFormat="1" applyFont="1" applyBorder="1" applyAlignment="1" applyProtection="1">
      <alignment horizontal="right" vertical="center" wrapText="1"/>
      <protection locked="0"/>
    </xf>
    <xf numFmtId="3" fontId="2" fillId="0" borderId="4" xfId="0" applyNumberFormat="1" applyFont="1" applyBorder="1" applyAlignment="1" applyProtection="1">
      <alignment horizontal="right" wrapText="1"/>
      <protection locked="0"/>
    </xf>
    <xf numFmtId="0" fontId="42" fillId="0" borderId="11" xfId="2" applyFont="1" applyBorder="1" applyAlignment="1" applyProtection="1">
      <alignment horizontal="center" vertical="top" wrapText="1"/>
      <protection locked="0"/>
    </xf>
    <xf numFmtId="3" fontId="42" fillId="0" borderId="14" xfId="2" applyNumberFormat="1" applyFont="1" applyBorder="1" applyAlignment="1" applyProtection="1">
      <alignment horizontal="right" vertical="center" wrapText="1"/>
      <protection locked="0"/>
    </xf>
    <xf numFmtId="3" fontId="2" fillId="0" borderId="5" xfId="0" applyNumberFormat="1" applyFont="1" applyBorder="1" applyAlignment="1">
      <alignment horizontal="right" wrapText="1"/>
    </xf>
    <xf numFmtId="0" fontId="42" fillId="0" borderId="41" xfId="2" applyFont="1" applyBorder="1" applyAlignment="1" applyProtection="1">
      <alignment horizontal="center" vertical="top" wrapText="1"/>
      <protection locked="0"/>
    </xf>
    <xf numFmtId="0" fontId="42" fillId="0" borderId="42" xfId="2" applyFont="1" applyBorder="1" applyAlignment="1" applyProtection="1">
      <alignment horizontal="left" vertical="top" wrapText="1" indent="3"/>
      <protection locked="0"/>
    </xf>
    <xf numFmtId="3" fontId="42" fillId="0" borderId="14" xfId="2" applyNumberFormat="1" applyFont="1" applyBorder="1" applyAlignment="1">
      <alignment horizontal="right" vertical="center" wrapText="1"/>
    </xf>
    <xf numFmtId="0" fontId="38" fillId="3" borderId="4" xfId="0" applyFont="1" applyFill="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38" fillId="3" borderId="7" xfId="0" applyFont="1" applyFill="1" applyBorder="1" applyAlignment="1" applyProtection="1">
      <alignment horizontal="left" vertical="center" wrapText="1"/>
      <protection locked="0"/>
    </xf>
    <xf numFmtId="0" fontId="38" fillId="3" borderId="32" xfId="0" applyFont="1" applyFill="1" applyBorder="1" applyAlignment="1" applyProtection="1">
      <alignment horizontal="left" vertical="center" wrapText="1"/>
      <protection locked="0"/>
    </xf>
    <xf numFmtId="0" fontId="38" fillId="3" borderId="8" xfId="0" applyFont="1" applyFill="1" applyBorder="1" applyAlignment="1" applyProtection="1">
      <alignment horizontal="left" vertical="center" wrapText="1"/>
      <protection locked="0"/>
    </xf>
    <xf numFmtId="0" fontId="45" fillId="0" borderId="0" xfId="3" applyFont="1" applyAlignment="1" applyProtection="1">
      <alignment vertical="top"/>
      <protection locked="0"/>
    </xf>
    <xf numFmtId="0" fontId="42" fillId="0" borderId="11" xfId="2" applyFont="1" applyBorder="1" applyAlignment="1" applyProtection="1">
      <alignment horizontal="left" vertical="top" wrapText="1" indent="3"/>
      <protection locked="0"/>
    </xf>
    <xf numFmtId="0" fontId="47" fillId="0" borderId="13" xfId="2" applyFont="1" applyBorder="1" applyAlignment="1" applyProtection="1">
      <alignment horizontal="left" vertical="top" wrapText="1" indent="3"/>
      <protection locked="0"/>
    </xf>
    <xf numFmtId="0" fontId="47" fillId="0" borderId="40" xfId="2" applyFont="1" applyBorder="1" applyAlignment="1" applyProtection="1">
      <alignment horizontal="left" vertical="top" wrapText="1" indent="3"/>
      <protection locked="0"/>
    </xf>
    <xf numFmtId="0" fontId="8" fillId="0" borderId="1" xfId="0" applyFont="1" applyBorder="1" applyAlignment="1">
      <alignment horizontal="left" vertical="top" wrapText="1"/>
    </xf>
    <xf numFmtId="49" fontId="1" fillId="5" borderId="29" xfId="0" applyNumberFormat="1" applyFont="1" applyFill="1" applyBorder="1" applyAlignment="1">
      <alignment horizontal="left" vertical="top" wrapText="1"/>
    </xf>
    <xf numFmtId="49" fontId="13" fillId="5" borderId="30" xfId="0" applyNumberFormat="1" applyFont="1" applyFill="1" applyBorder="1" applyAlignment="1">
      <alignment horizontal="left" vertical="top" wrapText="1"/>
    </xf>
    <xf numFmtId="49" fontId="13" fillId="3" borderId="30" xfId="0" applyNumberFormat="1" applyFont="1" applyFill="1" applyBorder="1" applyAlignment="1">
      <alignment horizontal="left" vertical="top" wrapText="1"/>
    </xf>
    <xf numFmtId="49" fontId="13" fillId="3" borderId="30" xfId="0" applyNumberFormat="1" applyFont="1" applyFill="1" applyBorder="1" applyAlignment="1">
      <alignment horizontal="left" wrapText="1"/>
    </xf>
    <xf numFmtId="49" fontId="13" fillId="3" borderId="43" xfId="0" applyNumberFormat="1" applyFont="1" applyFill="1" applyBorder="1" applyAlignment="1">
      <alignment horizontal="left" vertical="top" wrapText="1"/>
    </xf>
    <xf numFmtId="49" fontId="13" fillId="9" borderId="43" xfId="0" applyNumberFormat="1" applyFont="1" applyFill="1" applyBorder="1" applyAlignment="1">
      <alignment horizontal="left" vertical="top" wrapText="1"/>
    </xf>
    <xf numFmtId="0" fontId="12" fillId="0" borderId="7" xfId="0" applyFont="1" applyBorder="1" applyAlignment="1">
      <alignment horizontal="left" indent="2"/>
    </xf>
    <xf numFmtId="0" fontId="12" fillId="0" borderId="4" xfId="0" applyFont="1" applyBorder="1" applyAlignment="1">
      <alignment horizontal="left" indent="2"/>
    </xf>
    <xf numFmtId="0" fontId="12" fillId="0" borderId="5" xfId="0" applyFont="1" applyBorder="1" applyAlignment="1">
      <alignment horizontal="left" indent="2"/>
    </xf>
    <xf numFmtId="0" fontId="31" fillId="7" borderId="0" xfId="0" applyFont="1" applyFill="1" applyAlignment="1">
      <alignment horizontal="center" wrapText="1"/>
    </xf>
    <xf numFmtId="0" fontId="5" fillId="7" borderId="0" xfId="0" applyFont="1" applyFill="1" applyAlignment="1">
      <alignment horizontal="center" wrapText="1"/>
    </xf>
    <xf numFmtId="0" fontId="6" fillId="7" borderId="0" xfId="0" applyFont="1" applyFill="1" applyAlignment="1">
      <alignment horizontal="center"/>
    </xf>
    <xf numFmtId="0" fontId="27" fillId="7" borderId="0" xfId="0" applyFont="1" applyFill="1" applyAlignment="1">
      <alignment horizontal="center" vertical="center" wrapText="1"/>
    </xf>
    <xf numFmtId="0" fontId="0" fillId="0" borderId="0" xfId="0"/>
    <xf numFmtId="0" fontId="17" fillId="7" borderId="0" xfId="0" applyFont="1" applyFill="1" applyAlignment="1">
      <alignment horizontal="center"/>
    </xf>
    <xf numFmtId="0" fontId="26" fillId="7" borderId="0" xfId="0" applyFont="1" applyFill="1" applyAlignment="1">
      <alignment horizontal="center"/>
    </xf>
    <xf numFmtId="0" fontId="0" fillId="7" borderId="0" xfId="0" applyFill="1" applyAlignment="1">
      <alignment horizontal="center"/>
    </xf>
    <xf numFmtId="0" fontId="27" fillId="7" borderId="0" xfId="0" applyFont="1" applyFill="1" applyAlignment="1">
      <alignment horizontal="center" vertical="center"/>
    </xf>
    <xf numFmtId="0" fontId="28" fillId="7" borderId="0" xfId="0" applyFont="1" applyFill="1" applyAlignment="1">
      <alignment horizontal="center"/>
    </xf>
    <xf numFmtId="0" fontId="29" fillId="7" borderId="0" xfId="0" applyFont="1" applyFill="1" applyAlignment="1">
      <alignment horizontal="center"/>
    </xf>
    <xf numFmtId="0" fontId="30" fillId="7" borderId="0" xfId="0" applyFont="1" applyFill="1" applyAlignment="1">
      <alignment horizontal="center" vertical="center"/>
    </xf>
    <xf numFmtId="0" fontId="0" fillId="7" borderId="26" xfId="2" applyFont="1" applyFill="1" applyBorder="1" applyAlignment="1">
      <alignment horizontal="right" vertical="top" wrapText="1" readingOrder="2"/>
    </xf>
    <xf numFmtId="0" fontId="25" fillId="7" borderId="27" xfId="2" applyFont="1" applyFill="1" applyBorder="1" applyAlignment="1">
      <alignment horizontal="right" vertical="top" wrapText="1" readingOrder="2"/>
    </xf>
    <xf numFmtId="0" fontId="25" fillId="7" borderId="28" xfId="2" applyFont="1" applyFill="1" applyBorder="1" applyAlignment="1">
      <alignment horizontal="right" vertical="top" wrapText="1" readingOrder="2"/>
    </xf>
    <xf numFmtId="0" fontId="34" fillId="0" borderId="22" xfId="2" applyFont="1" applyBorder="1" applyAlignment="1">
      <alignment horizontal="right" vertical="top" wrapText="1"/>
    </xf>
    <xf numFmtId="0" fontId="34" fillId="0" borderId="16" xfId="2" applyFont="1" applyBorder="1" applyAlignment="1">
      <alignment horizontal="right" vertical="top" wrapText="1"/>
    </xf>
    <xf numFmtId="0" fontId="34" fillId="0" borderId="17" xfId="2" applyFont="1" applyBorder="1" applyAlignment="1">
      <alignment horizontal="right" vertical="top" wrapText="1"/>
    </xf>
    <xf numFmtId="0" fontId="34" fillId="0" borderId="9" xfId="2" applyFont="1" applyBorder="1" applyAlignment="1">
      <alignment horizontal="right" vertical="top" wrapText="1"/>
    </xf>
    <xf numFmtId="0" fontId="34" fillId="0" borderId="0" xfId="2" applyFont="1" applyAlignment="1">
      <alignment horizontal="right" vertical="top" wrapText="1"/>
    </xf>
    <xf numFmtId="0" fontId="34" fillId="0" borderId="23" xfId="2" applyFont="1" applyBorder="1" applyAlignment="1">
      <alignment horizontal="right" vertical="top" wrapText="1"/>
    </xf>
    <xf numFmtId="0" fontId="34" fillId="0" borderId="24" xfId="2" applyFont="1" applyBorder="1" applyAlignment="1">
      <alignment horizontal="right" vertical="top" wrapText="1"/>
    </xf>
    <xf numFmtId="0" fontId="34" fillId="0" borderId="2" xfId="2" applyFont="1" applyBorder="1" applyAlignment="1">
      <alignment horizontal="right" vertical="top" wrapText="1"/>
    </xf>
    <xf numFmtId="0" fontId="34" fillId="0" borderId="25" xfId="2" applyFont="1" applyBorder="1" applyAlignment="1">
      <alignment horizontal="right" vertical="top" wrapText="1"/>
    </xf>
    <xf numFmtId="0" fontId="8" fillId="7" borderId="0" xfId="2" applyFont="1" applyFill="1" applyAlignment="1">
      <alignment horizontal="left" vertical="top" wrapText="1"/>
    </xf>
    <xf numFmtId="49" fontId="33" fillId="4" borderId="38" xfId="2" applyNumberFormat="1" applyFont="1" applyFill="1" applyBorder="1" applyAlignment="1">
      <alignment horizontal="center"/>
    </xf>
    <xf numFmtId="49" fontId="14" fillId="7" borderId="38" xfId="2" applyNumberFormat="1" applyFont="1" applyFill="1" applyBorder="1" applyAlignment="1">
      <alignment horizontal="left" vertical="top" wrapText="1"/>
    </xf>
    <xf numFmtId="0" fontId="2" fillId="7" borderId="38" xfId="2" applyFont="1" applyFill="1" applyBorder="1" applyAlignment="1">
      <alignment horizontal="left" vertical="top" wrapText="1"/>
    </xf>
    <xf numFmtId="0" fontId="41" fillId="6" borderId="26" xfId="0" applyFont="1" applyFill="1" applyBorder="1" applyAlignment="1">
      <alignment horizontal="right" vertical="center"/>
    </xf>
    <xf numFmtId="0" fontId="41" fillId="6" borderId="27" xfId="0" applyFont="1" applyFill="1" applyBorder="1" applyAlignment="1">
      <alignment horizontal="right" vertical="center"/>
    </xf>
    <xf numFmtId="0" fontId="41" fillId="6" borderId="28" xfId="0" applyFont="1" applyFill="1" applyBorder="1" applyAlignment="1">
      <alignment horizontal="right" vertical="center"/>
    </xf>
    <xf numFmtId="0" fontId="41" fillId="6" borderId="26" xfId="0" applyFont="1" applyFill="1" applyBorder="1" applyAlignment="1">
      <alignment horizontal="right" vertical="top"/>
    </xf>
    <xf numFmtId="0" fontId="41" fillId="6" borderId="27" xfId="0" applyFont="1" applyFill="1" applyBorder="1" applyAlignment="1">
      <alignment horizontal="right" vertical="top"/>
    </xf>
    <xf numFmtId="0" fontId="41" fillId="6" borderId="28" xfId="0" applyFont="1" applyFill="1" applyBorder="1" applyAlignment="1">
      <alignment horizontal="right" vertical="top"/>
    </xf>
    <xf numFmtId="49" fontId="20" fillId="4" borderId="17" xfId="0" applyNumberFormat="1" applyFont="1" applyFill="1" applyBorder="1" applyAlignment="1">
      <alignment horizontal="center" vertical="center" wrapText="1"/>
    </xf>
    <xf numFmtId="49" fontId="20" fillId="4" borderId="8" xfId="0" applyNumberFormat="1" applyFont="1" applyFill="1" applyBorder="1" applyAlignment="1">
      <alignment horizontal="center" vertical="center" wrapText="1"/>
    </xf>
    <xf numFmtId="49" fontId="20" fillId="4" borderId="16" xfId="0" applyNumberFormat="1" applyFont="1" applyFill="1" applyBorder="1" applyAlignment="1">
      <alignment horizontal="center" vertical="center" wrapText="1"/>
    </xf>
    <xf numFmtId="49" fontId="20" fillId="4" borderId="6" xfId="0" applyNumberFormat="1" applyFont="1" applyFill="1" applyBorder="1" applyAlignment="1">
      <alignment horizontal="center" vertical="center" wrapText="1"/>
    </xf>
    <xf numFmtId="49" fontId="13" fillId="3" borderId="18" xfId="0" applyNumberFormat="1" applyFont="1" applyFill="1" applyBorder="1" applyAlignment="1">
      <alignment horizontal="left" vertical="center" wrapText="1"/>
    </xf>
    <xf numFmtId="49" fontId="13" fillId="3" borderId="35" xfId="0" applyNumberFormat="1" applyFont="1" applyFill="1" applyBorder="1" applyAlignment="1">
      <alignment horizontal="left" vertical="center" wrapText="1"/>
    </xf>
    <xf numFmtId="49" fontId="24" fillId="4" borderId="16" xfId="0" applyNumberFormat="1" applyFont="1" applyFill="1" applyBorder="1" applyAlignment="1">
      <alignment horizontal="center" vertical="center" wrapText="1"/>
    </xf>
    <xf numFmtId="49" fontId="24" fillId="4" borderId="6" xfId="0" applyNumberFormat="1" applyFont="1" applyFill="1" applyBorder="1" applyAlignment="1">
      <alignment horizontal="center" vertical="center" wrapText="1"/>
    </xf>
    <xf numFmtId="49" fontId="24" fillId="4" borderId="17" xfId="0" applyNumberFormat="1" applyFont="1" applyFill="1" applyBorder="1" applyAlignment="1">
      <alignment horizontal="center" vertical="center" wrapText="1"/>
    </xf>
    <xf numFmtId="49" fontId="24" fillId="4" borderId="8" xfId="0" applyNumberFormat="1" applyFont="1" applyFill="1" applyBorder="1" applyAlignment="1">
      <alignment horizontal="center" vertical="center" wrapText="1"/>
    </xf>
  </cellXfs>
  <cellStyles count="5">
    <cellStyle name="Hyperlink" xfId="3" builtinId="8"/>
    <cellStyle name="Normal" xfId="0" builtinId="0"/>
    <cellStyle name="Normal 2" xfId="2" xr:uid="{00000000-0005-0000-0000-000002000000}"/>
    <cellStyle name="Normal 3" xfId="4" xr:uid="{00000000-0005-0000-0000-000003000000}"/>
    <cellStyle name="Normal 3 2" xfId="1" xr:uid="{00000000-0005-0000-0000-000004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s_t/Downloads/Rentals%202024%20Survey%20En-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Cover Page"/>
      <sheetName val="1. Index"/>
      <sheetName val="2. Instructions"/>
      <sheetName val="3. Country Data"/>
      <sheetName val="4.1 Form-Apartments"/>
      <sheetName val="4.2 Form-Houses"/>
      <sheetName val="5. Database"/>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1"/>
  <sheetViews>
    <sheetView tabSelected="1" zoomScale="70" zoomScaleNormal="70" workbookViewId="0">
      <selection activeCell="H13" sqref="H13"/>
    </sheetView>
  </sheetViews>
  <sheetFormatPr defaultColWidth="9.21875" defaultRowHeight="13.8"/>
  <cols>
    <col min="1" max="1" width="2.21875" style="3" customWidth="1"/>
    <col min="2" max="16384" width="9.21875" style="3"/>
  </cols>
  <sheetData>
    <row r="1" spans="2:15">
      <c r="B1" s="2"/>
      <c r="C1" s="2"/>
      <c r="D1" s="2"/>
      <c r="E1" s="2"/>
      <c r="F1" s="2"/>
      <c r="G1" s="2"/>
      <c r="H1" s="2"/>
      <c r="I1" s="2"/>
      <c r="J1" s="2"/>
      <c r="K1" s="2"/>
    </row>
    <row r="2" spans="2:15" ht="25.2">
      <c r="B2" s="131" t="s">
        <v>0</v>
      </c>
      <c r="C2" s="131"/>
      <c r="D2" s="131"/>
      <c r="E2" s="131"/>
      <c r="F2" s="131"/>
      <c r="G2" s="131"/>
      <c r="H2" s="131"/>
      <c r="I2" s="131"/>
      <c r="J2" s="131"/>
      <c r="K2" s="131"/>
    </row>
    <row r="3" spans="2:15">
      <c r="B3" s="4"/>
      <c r="C3" s="4"/>
      <c r="D3" s="4"/>
      <c r="E3" s="4"/>
      <c r="F3" s="4"/>
      <c r="G3" s="4"/>
      <c r="H3" s="4"/>
      <c r="I3" s="4"/>
      <c r="J3" s="4"/>
      <c r="K3" s="4"/>
    </row>
    <row r="4" spans="2:15">
      <c r="B4" s="135" t="s">
        <v>89</v>
      </c>
      <c r="C4" s="136"/>
      <c r="D4" s="136"/>
      <c r="E4" s="136"/>
      <c r="F4" s="136"/>
      <c r="G4" s="136"/>
      <c r="H4" s="136"/>
      <c r="I4" s="136"/>
      <c r="J4" s="136"/>
      <c r="K4" s="136"/>
    </row>
    <row r="5" spans="2:15">
      <c r="B5" s="136"/>
      <c r="C5" s="136"/>
      <c r="D5" s="136"/>
      <c r="E5" s="136"/>
      <c r="F5" s="136"/>
      <c r="G5" s="136"/>
      <c r="H5" s="136"/>
      <c r="I5" s="136"/>
      <c r="J5" s="136"/>
      <c r="K5" s="136"/>
    </row>
    <row r="6" spans="2:15">
      <c r="B6" s="2"/>
      <c r="C6" s="2"/>
      <c r="D6" s="2"/>
      <c r="E6" s="2"/>
      <c r="F6" s="2"/>
      <c r="G6" s="2"/>
      <c r="H6" s="2"/>
      <c r="I6" s="2"/>
      <c r="J6" s="2"/>
      <c r="K6" s="2"/>
    </row>
    <row r="7" spans="2:15">
      <c r="B7" s="2"/>
      <c r="C7" s="2"/>
      <c r="D7" s="2"/>
      <c r="E7" s="2"/>
      <c r="F7" s="2"/>
      <c r="G7" s="2"/>
      <c r="H7" s="2"/>
      <c r="I7" s="2"/>
      <c r="J7" s="2"/>
      <c r="K7" s="2"/>
    </row>
    <row r="8" spans="2:15">
      <c r="B8" s="2"/>
      <c r="C8" s="2"/>
      <c r="D8" s="2"/>
      <c r="E8" s="2"/>
      <c r="F8" s="2"/>
      <c r="G8" s="2"/>
      <c r="H8" s="2"/>
      <c r="I8" s="2"/>
      <c r="J8" s="2"/>
      <c r="K8" s="2"/>
    </row>
    <row r="9" spans="2:15">
      <c r="B9" s="2"/>
      <c r="C9" s="2"/>
      <c r="D9" s="2"/>
      <c r="E9" s="2"/>
      <c r="F9" s="2"/>
      <c r="G9" s="2"/>
      <c r="H9" s="2"/>
      <c r="I9" s="2"/>
      <c r="J9" s="2"/>
      <c r="K9" s="2"/>
    </row>
    <row r="10" spans="2:15">
      <c r="B10" s="2"/>
      <c r="C10" s="2"/>
      <c r="D10" s="2"/>
      <c r="E10" s="2"/>
      <c r="F10" s="2"/>
      <c r="G10" s="2"/>
      <c r="H10" s="2"/>
      <c r="I10" s="2"/>
      <c r="J10" s="2"/>
      <c r="K10" s="2"/>
    </row>
    <row r="11" spans="2:15">
      <c r="B11" s="2"/>
      <c r="C11" s="2"/>
      <c r="D11" s="2"/>
      <c r="E11" s="2"/>
      <c r="F11" s="2"/>
      <c r="G11" s="2"/>
      <c r="H11" s="2"/>
      <c r="I11" s="2"/>
      <c r="J11" s="2"/>
      <c r="K11" s="2"/>
    </row>
    <row r="12" spans="2:15">
      <c r="B12" s="2"/>
      <c r="C12" s="2"/>
      <c r="D12" s="2"/>
      <c r="E12" s="2"/>
      <c r="F12" s="2"/>
      <c r="G12" s="2"/>
      <c r="H12" s="2"/>
      <c r="I12" s="2"/>
      <c r="J12" s="2"/>
      <c r="K12" s="2"/>
    </row>
    <row r="13" spans="2:15">
      <c r="B13" s="2"/>
      <c r="C13" s="2"/>
      <c r="D13" s="2"/>
      <c r="E13" s="2"/>
      <c r="F13" s="2"/>
      <c r="G13" s="2"/>
      <c r="H13" s="2"/>
      <c r="I13" s="2"/>
      <c r="J13" s="2"/>
      <c r="K13" s="2"/>
    </row>
    <row r="14" spans="2:15">
      <c r="B14" s="2"/>
      <c r="C14" s="2"/>
      <c r="D14" s="2"/>
      <c r="E14" s="2"/>
      <c r="F14" s="2"/>
      <c r="G14" s="2"/>
      <c r="H14" s="2"/>
      <c r="I14" s="2"/>
      <c r="J14" s="2"/>
      <c r="K14" s="2"/>
      <c r="O14" s="5"/>
    </row>
    <row r="15" spans="2:15">
      <c r="B15" s="2"/>
      <c r="C15" s="2"/>
      <c r="D15" s="2"/>
      <c r="E15" s="2"/>
      <c r="F15" s="2"/>
      <c r="G15" s="2"/>
      <c r="H15" s="2"/>
      <c r="I15" s="2"/>
      <c r="J15" s="2"/>
      <c r="K15" s="2"/>
    </row>
    <row r="16" spans="2:15">
      <c r="B16" s="2"/>
      <c r="C16" s="2"/>
      <c r="D16" s="2"/>
      <c r="E16" s="2"/>
      <c r="F16" s="2"/>
      <c r="G16" s="2"/>
      <c r="H16" s="2"/>
      <c r="I16" s="2"/>
      <c r="J16" s="2"/>
      <c r="K16" s="2"/>
    </row>
    <row r="17" spans="2:11">
      <c r="B17" s="2"/>
      <c r="C17" s="2"/>
      <c r="D17" s="2"/>
      <c r="E17" s="2"/>
      <c r="F17" s="2"/>
      <c r="G17" s="2"/>
      <c r="H17" s="2"/>
      <c r="I17" s="2"/>
      <c r="J17" s="2"/>
      <c r="K17" s="2"/>
    </row>
    <row r="18" spans="2:11">
      <c r="B18" s="2"/>
      <c r="C18" s="2"/>
      <c r="D18" s="2"/>
      <c r="E18" s="2"/>
      <c r="F18" s="2"/>
      <c r="G18" s="2"/>
      <c r="H18" s="2"/>
      <c r="I18" s="2"/>
      <c r="J18" s="2"/>
      <c r="K18" s="2"/>
    </row>
    <row r="19" spans="2:11">
      <c r="B19" s="2"/>
      <c r="C19" s="2"/>
      <c r="D19" s="2"/>
      <c r="E19" s="2"/>
      <c r="F19" s="2"/>
      <c r="G19" s="2"/>
      <c r="H19" s="2"/>
      <c r="I19" s="2"/>
      <c r="J19" s="2"/>
      <c r="K19" s="2"/>
    </row>
    <row r="20" spans="2:11" ht="106.5" customHeight="1">
      <c r="B20" s="132" t="s">
        <v>90</v>
      </c>
      <c r="C20" s="133"/>
      <c r="D20" s="133"/>
      <c r="E20" s="133"/>
      <c r="F20" s="133"/>
      <c r="G20" s="133"/>
      <c r="H20" s="133"/>
      <c r="I20" s="133"/>
      <c r="J20" s="133"/>
      <c r="K20" s="133"/>
    </row>
    <row r="21" spans="2:11" ht="33.6">
      <c r="B21" s="137" t="s">
        <v>91</v>
      </c>
      <c r="C21" s="133"/>
      <c r="D21" s="133"/>
      <c r="E21" s="133"/>
      <c r="F21" s="133"/>
      <c r="G21" s="133"/>
      <c r="H21" s="133"/>
      <c r="I21" s="133"/>
      <c r="J21" s="133"/>
      <c r="K21" s="133"/>
    </row>
    <row r="22" spans="2:11" ht="33.6">
      <c r="B22" s="137" t="s">
        <v>92</v>
      </c>
      <c r="C22" s="133"/>
      <c r="D22" s="133"/>
      <c r="E22" s="133"/>
      <c r="F22" s="133"/>
      <c r="G22" s="133"/>
      <c r="H22" s="133"/>
      <c r="I22" s="133"/>
      <c r="J22" s="133"/>
      <c r="K22" s="133"/>
    </row>
    <row r="23" spans="2:11" ht="33.6">
      <c r="B23" s="132"/>
      <c r="C23" s="133"/>
      <c r="D23" s="133"/>
      <c r="E23" s="133"/>
      <c r="F23" s="133"/>
      <c r="G23" s="133"/>
      <c r="H23" s="133"/>
      <c r="I23" s="133"/>
      <c r="J23" s="133"/>
      <c r="K23" s="133"/>
    </row>
    <row r="24" spans="2:11">
      <c r="B24" s="2"/>
      <c r="C24" s="2"/>
      <c r="D24" s="2"/>
      <c r="E24" s="2"/>
      <c r="F24" s="2"/>
      <c r="G24" s="2"/>
      <c r="H24" s="2"/>
      <c r="I24" s="2"/>
      <c r="J24" s="2"/>
      <c r="K24" s="2"/>
    </row>
    <row r="25" spans="2:11" ht="25.2">
      <c r="B25" s="134" t="str">
        <f>'[1]3. Country Data'!C2 &amp; " "</f>
        <v xml:space="preserve"> </v>
      </c>
      <c r="C25" s="134"/>
      <c r="D25" s="134"/>
      <c r="E25" s="134"/>
      <c r="F25" s="134"/>
      <c r="G25" s="134"/>
      <c r="H25" s="134"/>
      <c r="I25" s="134"/>
      <c r="J25" s="134"/>
      <c r="K25" s="134"/>
    </row>
    <row r="26" spans="2:11">
      <c r="B26" s="2"/>
      <c r="C26" s="2"/>
      <c r="D26" s="138"/>
      <c r="E26" s="139"/>
      <c r="F26" s="139"/>
      <c r="G26" s="139"/>
      <c r="H26" s="139"/>
      <c r="I26" s="139"/>
      <c r="J26" s="2"/>
      <c r="K26" s="2"/>
    </row>
    <row r="27" spans="2:11">
      <c r="B27" s="2"/>
      <c r="C27" s="2"/>
      <c r="D27" s="139"/>
      <c r="E27" s="139"/>
      <c r="F27" s="139"/>
      <c r="G27" s="139"/>
      <c r="H27" s="139"/>
      <c r="I27" s="139"/>
      <c r="J27" s="2"/>
      <c r="K27" s="2"/>
    </row>
    <row r="28" spans="2:11">
      <c r="B28" s="2"/>
      <c r="C28" s="2"/>
      <c r="D28" s="2"/>
      <c r="E28" s="2"/>
      <c r="F28" s="2"/>
      <c r="G28" s="2"/>
      <c r="H28" s="2"/>
      <c r="I28" s="2"/>
      <c r="J28" s="2"/>
      <c r="K28" s="2"/>
    </row>
    <row r="29" spans="2:11">
      <c r="B29" s="2"/>
      <c r="C29" s="2"/>
      <c r="D29" s="2"/>
      <c r="E29" s="2"/>
      <c r="F29" s="2"/>
      <c r="G29" s="2"/>
      <c r="H29" s="2"/>
      <c r="I29" s="2"/>
      <c r="J29" s="2"/>
      <c r="K29" s="2"/>
    </row>
    <row r="30" spans="2:11">
      <c r="B30" s="2"/>
      <c r="C30" s="2"/>
      <c r="D30" s="2"/>
      <c r="E30" s="2"/>
      <c r="F30" s="2"/>
      <c r="G30" s="2"/>
      <c r="H30" s="2"/>
      <c r="I30" s="2"/>
      <c r="J30" s="2"/>
      <c r="K30" s="2"/>
    </row>
    <row r="31" spans="2:11">
      <c r="B31" s="2"/>
      <c r="C31" s="2"/>
      <c r="D31" s="2"/>
      <c r="E31" s="2"/>
      <c r="F31" s="2"/>
      <c r="G31" s="2"/>
      <c r="H31" s="2"/>
      <c r="I31" s="2"/>
      <c r="J31" s="2"/>
      <c r="K31" s="2"/>
    </row>
    <row r="32" spans="2:11">
      <c r="B32" s="2"/>
      <c r="C32" s="2"/>
      <c r="D32" s="2"/>
      <c r="E32" s="2"/>
      <c r="F32" s="2"/>
      <c r="G32" s="2"/>
      <c r="H32" s="2"/>
      <c r="I32" s="2"/>
      <c r="J32" s="2"/>
      <c r="K32" s="2"/>
    </row>
    <row r="33" spans="2:11">
      <c r="B33" s="2"/>
      <c r="C33" s="2"/>
      <c r="D33" s="2"/>
      <c r="E33" s="2"/>
      <c r="F33" s="2"/>
      <c r="G33" s="2"/>
      <c r="H33" s="2"/>
      <c r="I33" s="2"/>
      <c r="J33" s="2"/>
      <c r="K33" s="2"/>
    </row>
    <row r="34" spans="2:11">
      <c r="B34" s="2"/>
      <c r="C34" s="2"/>
      <c r="D34" s="2"/>
      <c r="E34" s="2"/>
      <c r="F34" s="2"/>
      <c r="G34" s="2"/>
      <c r="H34" s="2"/>
      <c r="I34" s="2"/>
      <c r="J34" s="2"/>
      <c r="K34" s="2"/>
    </row>
    <row r="35" spans="2:11">
      <c r="B35" s="140" t="s">
        <v>93</v>
      </c>
      <c r="C35" s="140"/>
      <c r="D35" s="140"/>
      <c r="E35" s="140"/>
      <c r="F35" s="140"/>
      <c r="G35" s="140"/>
      <c r="H35" s="140"/>
      <c r="I35" s="140"/>
      <c r="J35" s="140"/>
      <c r="K35" s="140"/>
    </row>
    <row r="36" spans="2:11" ht="12.75" customHeight="1">
      <c r="B36" s="140"/>
      <c r="C36" s="140"/>
      <c r="D36" s="140"/>
      <c r="E36" s="140"/>
      <c r="F36" s="140"/>
      <c r="G36" s="140"/>
      <c r="H36" s="140"/>
      <c r="I36" s="140"/>
      <c r="J36" s="140"/>
      <c r="K36" s="140"/>
    </row>
    <row r="37" spans="2:11">
      <c r="B37" s="2"/>
      <c r="C37" s="2"/>
      <c r="D37" s="129" t="s">
        <v>1</v>
      </c>
      <c r="E37" s="130"/>
      <c r="F37" s="130"/>
      <c r="G37" s="130"/>
      <c r="H37" s="130"/>
      <c r="I37" s="130"/>
      <c r="J37" s="2"/>
      <c r="K37" s="2"/>
    </row>
    <row r="38" spans="2:11">
      <c r="B38" s="2"/>
      <c r="C38" s="2"/>
      <c r="D38" s="130"/>
      <c r="E38" s="130"/>
      <c r="F38" s="130"/>
      <c r="G38" s="130"/>
      <c r="H38" s="130"/>
      <c r="I38" s="130"/>
      <c r="J38" s="2"/>
      <c r="K38" s="2"/>
    </row>
    <row r="39" spans="2:11">
      <c r="B39" s="2"/>
      <c r="C39" s="2"/>
      <c r="D39" s="2"/>
      <c r="E39" s="2"/>
      <c r="F39" s="2"/>
      <c r="G39" s="2"/>
      <c r="H39" s="2"/>
      <c r="I39" s="2"/>
      <c r="J39" s="2"/>
      <c r="K39" s="2"/>
    </row>
    <row r="40" spans="2:11">
      <c r="B40" s="2"/>
      <c r="C40" s="2"/>
      <c r="D40" s="2"/>
      <c r="E40" s="2"/>
      <c r="F40" s="2"/>
      <c r="G40" s="2"/>
      <c r="H40" s="2"/>
      <c r="I40" s="2"/>
      <c r="J40" s="2"/>
      <c r="K40" s="2"/>
    </row>
    <row r="41" spans="2:11">
      <c r="B41" s="2"/>
      <c r="C41" s="2"/>
      <c r="D41" s="2"/>
      <c r="E41" s="2"/>
      <c r="F41" s="2"/>
      <c r="G41" s="2"/>
      <c r="H41" s="2"/>
      <c r="I41" s="2"/>
      <c r="J41" s="2"/>
      <c r="K41" s="2"/>
    </row>
  </sheetData>
  <sheetProtection algorithmName="SHA-512" hashValue="k9r92xoJKNGAoKucrgXXzE9/o2VxGBztLC4yKfbyN4bllRhiI0tRd2SaFaIPqaJduVpiF0ZnQoqceavGuiT7/g==" saltValue="XQXEiaRtl/sqyg0XMMSUIw==" spinCount="100000" sheet="1" objects="1" scenarios="1"/>
  <mergeCells count="10">
    <mergeCell ref="D37:I38"/>
    <mergeCell ref="B2:K2"/>
    <mergeCell ref="B20:K20"/>
    <mergeCell ref="B25:K25"/>
    <mergeCell ref="B4:K5"/>
    <mergeCell ref="B21:K21"/>
    <mergeCell ref="B22:K22"/>
    <mergeCell ref="B23:K23"/>
    <mergeCell ref="D26:I27"/>
    <mergeCell ref="B35:K36"/>
  </mergeCells>
  <printOptions horizontalCentered="1" verticalCentered="1"/>
  <pageMargins left="0.7" right="0.7" top="0.75" bottom="0.75" header="0.3" footer="0.3"/>
  <pageSetup scale="90" orientation="portrait" r:id="rId1"/>
  <headerFooter>
    <oddFooter>&amp;R_x000D_&amp;1#&amp;"Calibri"&amp;10&amp;K000000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2"/>
  <sheetViews>
    <sheetView zoomScaleNormal="100" workbookViewId="0">
      <selection activeCell="B2" sqref="B2"/>
    </sheetView>
  </sheetViews>
  <sheetFormatPr defaultColWidth="9.21875" defaultRowHeight="14.4"/>
  <cols>
    <col min="1" max="1" width="3" style="7" customWidth="1"/>
    <col min="2" max="2" width="65.5546875" style="10" customWidth="1"/>
    <col min="3" max="8" width="9.21875" style="7" customWidth="1"/>
    <col min="9" max="16384" width="9.21875" style="7"/>
  </cols>
  <sheetData>
    <row r="1" spans="2:6" ht="15" thickBot="1"/>
    <row r="2" spans="2:6" ht="43.2">
      <c r="B2" s="77" t="s">
        <v>94</v>
      </c>
      <c r="C2" s="6"/>
      <c r="D2" s="6"/>
      <c r="E2" s="6"/>
      <c r="F2" s="6"/>
    </row>
    <row r="3" spans="2:6" ht="25.05" customHeight="1">
      <c r="B3" s="14" t="s">
        <v>95</v>
      </c>
      <c r="C3" s="6"/>
      <c r="D3" s="6"/>
      <c r="E3" s="6"/>
      <c r="F3" s="6"/>
    </row>
    <row r="4" spans="2:6" ht="25.05" customHeight="1">
      <c r="B4" s="15" t="s">
        <v>96</v>
      </c>
      <c r="C4" s="6"/>
      <c r="D4" s="6"/>
      <c r="E4" s="6"/>
      <c r="F4" s="6"/>
    </row>
    <row r="5" spans="2:6" ht="25.05" customHeight="1">
      <c r="B5" s="15" t="s">
        <v>97</v>
      </c>
      <c r="C5" s="6"/>
      <c r="D5" s="6"/>
      <c r="E5" s="6"/>
      <c r="F5" s="6"/>
    </row>
    <row r="6" spans="2:6" ht="25.05" customHeight="1">
      <c r="B6" s="15" t="s">
        <v>98</v>
      </c>
      <c r="C6" s="6"/>
      <c r="D6" s="6"/>
      <c r="E6" s="6"/>
      <c r="F6" s="6"/>
    </row>
    <row r="7" spans="2:6" ht="25.05" customHeight="1">
      <c r="B7" s="15" t="s">
        <v>99</v>
      </c>
      <c r="C7" s="6"/>
      <c r="D7" s="6"/>
      <c r="E7" s="6"/>
      <c r="F7" s="6"/>
    </row>
    <row r="8" spans="2:6" ht="25.05" customHeight="1">
      <c r="B8" s="15" t="s">
        <v>100</v>
      </c>
      <c r="C8" s="6"/>
      <c r="D8" s="6"/>
      <c r="E8" s="6"/>
      <c r="F8" s="6"/>
    </row>
    <row r="9" spans="2:6" ht="25.05" customHeight="1">
      <c r="B9" s="16" t="s">
        <v>101</v>
      </c>
      <c r="C9" s="6"/>
      <c r="D9" s="6"/>
      <c r="E9" s="6"/>
      <c r="F9" s="6"/>
    </row>
    <row r="10" spans="2:6" ht="25.8">
      <c r="B10" s="8"/>
      <c r="C10" s="6"/>
      <c r="D10" s="6"/>
      <c r="E10" s="6"/>
      <c r="F10" s="6"/>
    </row>
    <row r="11" spans="2:6" ht="25.8">
      <c r="B11" s="9"/>
      <c r="C11" s="6"/>
      <c r="D11" s="6"/>
      <c r="E11" s="6"/>
      <c r="F11" s="6"/>
    </row>
    <row r="12" spans="2:6" ht="25.8">
      <c r="B12" s="9"/>
      <c r="C12" s="6"/>
      <c r="D12" s="6"/>
      <c r="E12" s="6"/>
      <c r="F12" s="6"/>
    </row>
  </sheetData>
  <sheetProtection algorithmName="SHA-512" hashValue="FrzVx4NKMF5latilneuqhcxjDYBfq41O7nV7qbU8RmdNgo8eloG0YY4lbI67ZGya+smBKTkVBDxaf0rhJzK6MA==" saltValue="IO6CkVVFN9ZBqxqOx88ytQ==" spinCount="100000" sheet="1" objects="1" scenarios="1"/>
  <hyperlinks>
    <hyperlink ref="B3" location="'0. Cover Page'!A1" display="0. Cover Page" xr:uid="{00000000-0004-0000-0100-000000000000}"/>
    <hyperlink ref="B4" location="'1. Index'!A1" display="1. Index" xr:uid="{00000000-0004-0000-0100-000001000000}"/>
    <hyperlink ref="B5" location="'2. Instructions'!A1" display="2. Instruction" xr:uid="{00000000-0004-0000-0100-000002000000}"/>
    <hyperlink ref="B6" location="'3. Country Data'!A1" display="3. Country Data" xr:uid="{00000000-0004-0000-0100-000003000000}"/>
    <hyperlink ref="B8" location="'4.2 Form-Apartments'!A1" display="4.2 Form-Apartments" xr:uid="{00000000-0004-0000-0100-000004000000}"/>
    <hyperlink ref="B9" location="'5. Database'!A1" display="5. Database" xr:uid="{00000000-0004-0000-0100-000005000000}"/>
    <hyperlink ref="B7" location="'4.1 Form-Houses'!A1" display="4.1 Form-Houses" xr:uid="{00000000-0004-0000-0100-000006000000}"/>
  </hyperlinks>
  <pageMargins left="0.7" right="0.7" top="0.75" bottom="0.75" header="0.3" footer="0.3"/>
  <pageSetup orientation="landscape" r:id="rId1"/>
  <headerFooter>
    <oddFooter>&amp;R_x000D_&amp;1#&amp;"Calibri"&amp;10&amp;K000000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B20"/>
  <sheetViews>
    <sheetView zoomScale="80" zoomScaleNormal="80" workbookViewId="0">
      <selection activeCell="C19" sqref="C19"/>
    </sheetView>
  </sheetViews>
  <sheetFormatPr defaultColWidth="4" defaultRowHeight="14.4"/>
  <cols>
    <col min="1" max="1" width="2.44140625" style="17" customWidth="1"/>
    <col min="2" max="2" width="8.77734375" style="25" customWidth="1"/>
    <col min="3" max="3" width="74.77734375" style="18" customWidth="1"/>
    <col min="4" max="4" width="28.44140625" style="18" customWidth="1"/>
    <col min="5" max="8" width="4" style="17" customWidth="1"/>
    <col min="9" max="16381" width="4" style="17"/>
    <col min="16382" max="16382" width="2.21875" style="17" customWidth="1"/>
    <col min="16383" max="16383" width="4.5546875" style="17" customWidth="1"/>
    <col min="16384" max="16384" width="4" style="17" customWidth="1"/>
  </cols>
  <sheetData>
    <row r="1" spans="2:28">
      <c r="B1" s="26" t="s">
        <v>102</v>
      </c>
    </row>
    <row r="2" spans="2:28">
      <c r="B2" s="19"/>
      <c r="C2" s="78" t="s">
        <v>103</v>
      </c>
      <c r="D2" s="20"/>
      <c r="F2" s="154" t="s">
        <v>3</v>
      </c>
      <c r="G2" s="154"/>
      <c r="H2" s="154"/>
      <c r="I2" s="154"/>
      <c r="J2" s="154"/>
      <c r="K2" s="154"/>
      <c r="L2" s="154"/>
      <c r="M2" s="154"/>
      <c r="N2" s="154"/>
      <c r="O2" s="154"/>
      <c r="P2" s="154"/>
      <c r="Q2" s="154"/>
      <c r="R2" s="154"/>
      <c r="S2" s="154"/>
      <c r="T2" s="154"/>
      <c r="U2" s="154"/>
      <c r="V2" s="154"/>
      <c r="W2" s="154"/>
      <c r="X2" s="154"/>
      <c r="Y2" s="154"/>
      <c r="Z2" s="154"/>
      <c r="AA2" s="154"/>
      <c r="AB2" s="154"/>
    </row>
    <row r="3" spans="2:28" s="21" customFormat="1" ht="72" customHeight="1">
      <c r="B3" s="141" t="s">
        <v>104</v>
      </c>
      <c r="C3" s="142"/>
      <c r="D3" s="143"/>
      <c r="F3" s="155" t="s">
        <v>105</v>
      </c>
      <c r="G3" s="155"/>
      <c r="H3" s="155"/>
      <c r="I3" s="155"/>
      <c r="J3" s="155"/>
      <c r="K3" s="155"/>
      <c r="L3" s="155"/>
      <c r="M3" s="155"/>
      <c r="N3" s="155"/>
      <c r="O3" s="155"/>
      <c r="P3" s="155"/>
      <c r="Q3" s="155"/>
      <c r="R3" s="155"/>
      <c r="S3" s="155"/>
      <c r="T3" s="155"/>
      <c r="U3" s="155"/>
      <c r="V3" s="155"/>
      <c r="W3" s="155"/>
      <c r="X3" s="155"/>
      <c r="Y3" s="155"/>
      <c r="Z3" s="155"/>
      <c r="AA3" s="155"/>
      <c r="AB3" s="155"/>
    </row>
    <row r="4" spans="2:28" s="21" customFormat="1">
      <c r="B4" s="22"/>
      <c r="C4" s="22"/>
      <c r="D4" s="22"/>
    </row>
    <row r="5" spans="2:28" ht="15.6">
      <c r="B5" s="23"/>
      <c r="C5" s="79" t="s">
        <v>106</v>
      </c>
      <c r="D5" s="20"/>
      <c r="F5" s="154" t="s">
        <v>4</v>
      </c>
      <c r="G5" s="154"/>
      <c r="H5" s="154"/>
      <c r="I5" s="154"/>
      <c r="J5" s="154"/>
      <c r="K5" s="154"/>
      <c r="L5" s="154"/>
      <c r="M5" s="154"/>
      <c r="N5" s="154"/>
      <c r="O5" s="154"/>
      <c r="P5" s="154"/>
      <c r="Q5" s="154"/>
      <c r="R5" s="154"/>
      <c r="S5" s="154"/>
      <c r="T5" s="154"/>
      <c r="U5" s="154"/>
      <c r="V5" s="154"/>
      <c r="W5" s="154"/>
      <c r="X5" s="154"/>
      <c r="Y5" s="154"/>
      <c r="Z5" s="154"/>
      <c r="AA5" s="154"/>
      <c r="AB5" s="154"/>
    </row>
    <row r="6" spans="2:28" ht="33.75" customHeight="1">
      <c r="B6" s="144" t="s">
        <v>107</v>
      </c>
      <c r="C6" s="145"/>
      <c r="D6" s="146"/>
      <c r="E6" s="24"/>
      <c r="F6" s="156" t="s">
        <v>108</v>
      </c>
      <c r="G6" s="156"/>
      <c r="H6" s="156"/>
      <c r="I6" s="156"/>
      <c r="J6" s="156"/>
      <c r="K6" s="156"/>
      <c r="L6" s="156"/>
      <c r="M6" s="156"/>
      <c r="N6" s="156"/>
      <c r="O6" s="156"/>
      <c r="P6" s="156"/>
      <c r="Q6" s="156"/>
      <c r="R6" s="156"/>
      <c r="S6" s="156"/>
      <c r="T6" s="156"/>
      <c r="U6" s="156"/>
      <c r="V6" s="156"/>
      <c r="W6" s="156"/>
      <c r="X6" s="156"/>
      <c r="Y6" s="156"/>
      <c r="Z6" s="156"/>
      <c r="AA6" s="156"/>
      <c r="AB6" s="156"/>
    </row>
    <row r="7" spans="2:28" ht="20.25" customHeight="1">
      <c r="B7" s="147"/>
      <c r="C7" s="148"/>
      <c r="D7" s="149"/>
      <c r="E7" s="24"/>
      <c r="F7" s="156"/>
      <c r="G7" s="156"/>
      <c r="H7" s="156"/>
      <c r="I7" s="156"/>
      <c r="J7" s="156"/>
      <c r="K7" s="156"/>
      <c r="L7" s="156"/>
      <c r="M7" s="156"/>
      <c r="N7" s="156"/>
      <c r="O7" s="156"/>
      <c r="P7" s="156"/>
      <c r="Q7" s="156"/>
      <c r="R7" s="156"/>
      <c r="S7" s="156"/>
      <c r="T7" s="156"/>
      <c r="U7" s="156"/>
      <c r="V7" s="156"/>
      <c r="W7" s="156"/>
      <c r="X7" s="156"/>
      <c r="Y7" s="156"/>
      <c r="Z7" s="156"/>
      <c r="AA7" s="156"/>
      <c r="AB7" s="156"/>
    </row>
    <row r="8" spans="2:28" ht="46.5" customHeight="1">
      <c r="B8" s="147"/>
      <c r="C8" s="148"/>
      <c r="D8" s="149"/>
      <c r="E8" s="24"/>
      <c r="F8" s="156"/>
      <c r="G8" s="156"/>
      <c r="H8" s="156"/>
      <c r="I8" s="156"/>
      <c r="J8" s="156"/>
      <c r="K8" s="156"/>
      <c r="L8" s="156"/>
      <c r="M8" s="156"/>
      <c r="N8" s="156"/>
      <c r="O8" s="156"/>
      <c r="P8" s="156"/>
      <c r="Q8" s="156"/>
      <c r="R8" s="156"/>
      <c r="S8" s="156"/>
      <c r="T8" s="156"/>
      <c r="U8" s="156"/>
      <c r="V8" s="156"/>
      <c r="W8" s="156"/>
      <c r="X8" s="156"/>
      <c r="Y8" s="156"/>
      <c r="Z8" s="156"/>
      <c r="AA8" s="156"/>
      <c r="AB8" s="156"/>
    </row>
    <row r="9" spans="2:28" ht="15" customHeight="1">
      <c r="B9" s="147"/>
      <c r="C9" s="148"/>
      <c r="D9" s="149"/>
      <c r="E9" s="24"/>
      <c r="F9" s="156"/>
      <c r="G9" s="156"/>
      <c r="H9" s="156"/>
      <c r="I9" s="156"/>
      <c r="J9" s="156"/>
      <c r="K9" s="156"/>
      <c r="L9" s="156"/>
      <c r="M9" s="156"/>
      <c r="N9" s="156"/>
      <c r="O9" s="156"/>
      <c r="P9" s="156"/>
      <c r="Q9" s="156"/>
      <c r="R9" s="156"/>
      <c r="S9" s="156"/>
      <c r="T9" s="156"/>
      <c r="U9" s="156"/>
      <c r="V9" s="156"/>
      <c r="W9" s="156"/>
      <c r="X9" s="156"/>
      <c r="Y9" s="156"/>
      <c r="Z9" s="156"/>
      <c r="AA9" s="156"/>
      <c r="AB9" s="156"/>
    </row>
    <row r="10" spans="2:28" ht="15" customHeight="1">
      <c r="B10" s="147"/>
      <c r="C10" s="148"/>
      <c r="D10" s="149"/>
      <c r="E10" s="24"/>
      <c r="F10" s="156"/>
      <c r="G10" s="156"/>
      <c r="H10" s="156"/>
      <c r="I10" s="156"/>
      <c r="J10" s="156"/>
      <c r="K10" s="156"/>
      <c r="L10" s="156"/>
      <c r="M10" s="156"/>
      <c r="N10" s="156"/>
      <c r="O10" s="156"/>
      <c r="P10" s="156"/>
      <c r="Q10" s="156"/>
      <c r="R10" s="156"/>
      <c r="S10" s="156"/>
      <c r="T10" s="156"/>
      <c r="U10" s="156"/>
      <c r="V10" s="156"/>
      <c r="W10" s="156"/>
      <c r="X10" s="156"/>
      <c r="Y10" s="156"/>
      <c r="Z10" s="156"/>
      <c r="AA10" s="156"/>
      <c r="AB10" s="156"/>
    </row>
    <row r="11" spans="2:28" ht="24.75" customHeight="1">
      <c r="B11" s="147"/>
      <c r="C11" s="148"/>
      <c r="D11" s="149"/>
      <c r="E11" s="24"/>
      <c r="F11" s="156"/>
      <c r="G11" s="156"/>
      <c r="H11" s="156"/>
      <c r="I11" s="156"/>
      <c r="J11" s="156"/>
      <c r="K11" s="156"/>
      <c r="L11" s="156"/>
      <c r="M11" s="156"/>
      <c r="N11" s="156"/>
      <c r="O11" s="156"/>
      <c r="P11" s="156"/>
      <c r="Q11" s="156"/>
      <c r="R11" s="156"/>
      <c r="S11" s="156"/>
      <c r="T11" s="156"/>
      <c r="U11" s="156"/>
      <c r="V11" s="156"/>
      <c r="W11" s="156"/>
      <c r="X11" s="156"/>
      <c r="Y11" s="156"/>
      <c r="Z11" s="156"/>
      <c r="AA11" s="156"/>
      <c r="AB11" s="156"/>
    </row>
    <row r="12" spans="2:28" ht="15" customHeight="1">
      <c r="B12" s="147"/>
      <c r="C12" s="148"/>
      <c r="D12" s="149"/>
      <c r="E12" s="24"/>
      <c r="F12" s="156"/>
      <c r="G12" s="156"/>
      <c r="H12" s="156"/>
      <c r="I12" s="156"/>
      <c r="J12" s="156"/>
      <c r="K12" s="156"/>
      <c r="L12" s="156"/>
      <c r="M12" s="156"/>
      <c r="N12" s="156"/>
      <c r="O12" s="156"/>
      <c r="P12" s="156"/>
      <c r="Q12" s="156"/>
      <c r="R12" s="156"/>
      <c r="S12" s="156"/>
      <c r="T12" s="156"/>
      <c r="U12" s="156"/>
      <c r="V12" s="156"/>
      <c r="W12" s="156"/>
      <c r="X12" s="156"/>
      <c r="Y12" s="156"/>
      <c r="Z12" s="156"/>
      <c r="AA12" s="156"/>
      <c r="AB12" s="156"/>
    </row>
    <row r="13" spans="2:28" ht="30" customHeight="1">
      <c r="B13" s="147"/>
      <c r="C13" s="148"/>
      <c r="D13" s="149"/>
      <c r="E13" s="24"/>
      <c r="F13" s="156"/>
      <c r="G13" s="156"/>
      <c r="H13" s="156"/>
      <c r="I13" s="156"/>
      <c r="J13" s="156"/>
      <c r="K13" s="156"/>
      <c r="L13" s="156"/>
      <c r="M13" s="156"/>
      <c r="N13" s="156"/>
      <c r="O13" s="156"/>
      <c r="P13" s="156"/>
      <c r="Q13" s="156"/>
      <c r="R13" s="156"/>
      <c r="S13" s="156"/>
      <c r="T13" s="156"/>
      <c r="U13" s="156"/>
      <c r="V13" s="156"/>
      <c r="W13" s="156"/>
      <c r="X13" s="156"/>
      <c r="Y13" s="156"/>
      <c r="Z13" s="156"/>
      <c r="AA13" s="156"/>
      <c r="AB13" s="156"/>
    </row>
    <row r="14" spans="2:28" ht="39.75" customHeight="1">
      <c r="B14" s="147"/>
      <c r="C14" s="148"/>
      <c r="D14" s="149"/>
      <c r="E14" s="24"/>
      <c r="F14" s="156"/>
      <c r="G14" s="156"/>
      <c r="H14" s="156"/>
      <c r="I14" s="156"/>
      <c r="J14" s="156"/>
      <c r="K14" s="156"/>
      <c r="L14" s="156"/>
      <c r="M14" s="156"/>
      <c r="N14" s="156"/>
      <c r="O14" s="156"/>
      <c r="P14" s="156"/>
      <c r="Q14" s="156"/>
      <c r="R14" s="156"/>
      <c r="S14" s="156"/>
      <c r="T14" s="156"/>
      <c r="U14" s="156"/>
      <c r="V14" s="156"/>
      <c r="W14" s="156"/>
      <c r="X14" s="156"/>
      <c r="Y14" s="156"/>
      <c r="Z14" s="156"/>
      <c r="AA14" s="156"/>
      <c r="AB14" s="156"/>
    </row>
    <row r="15" spans="2:28" ht="15" customHeight="1">
      <c r="B15" s="147"/>
      <c r="C15" s="148"/>
      <c r="D15" s="149"/>
      <c r="E15" s="24"/>
      <c r="F15" s="156"/>
      <c r="G15" s="156"/>
      <c r="H15" s="156"/>
      <c r="I15" s="156"/>
      <c r="J15" s="156"/>
      <c r="K15" s="156"/>
      <c r="L15" s="156"/>
      <c r="M15" s="156"/>
      <c r="N15" s="156"/>
      <c r="O15" s="156"/>
      <c r="P15" s="156"/>
      <c r="Q15" s="156"/>
      <c r="R15" s="156"/>
      <c r="S15" s="156"/>
      <c r="T15" s="156"/>
      <c r="U15" s="156"/>
      <c r="V15" s="156"/>
      <c r="W15" s="156"/>
      <c r="X15" s="156"/>
      <c r="Y15" s="156"/>
      <c r="Z15" s="156"/>
      <c r="AA15" s="156"/>
      <c r="AB15" s="156"/>
    </row>
    <row r="16" spans="2:28" ht="15" customHeight="1">
      <c r="B16" s="147"/>
      <c r="C16" s="148"/>
      <c r="D16" s="149"/>
      <c r="E16" s="24"/>
      <c r="F16" s="156"/>
      <c r="G16" s="156"/>
      <c r="H16" s="156"/>
      <c r="I16" s="156"/>
      <c r="J16" s="156"/>
      <c r="K16" s="156"/>
      <c r="L16" s="156"/>
      <c r="M16" s="156"/>
      <c r="N16" s="156"/>
      <c r="O16" s="156"/>
      <c r="P16" s="156"/>
      <c r="Q16" s="156"/>
      <c r="R16" s="156"/>
      <c r="S16" s="156"/>
      <c r="T16" s="156"/>
      <c r="U16" s="156"/>
      <c r="V16" s="156"/>
      <c r="W16" s="156"/>
      <c r="X16" s="156"/>
      <c r="Y16" s="156"/>
      <c r="Z16" s="156"/>
      <c r="AA16" s="156"/>
      <c r="AB16" s="156"/>
    </row>
    <row r="17" spans="2:28" ht="32.25" customHeight="1">
      <c r="B17" s="147"/>
      <c r="C17" s="148"/>
      <c r="D17" s="149"/>
      <c r="E17" s="24"/>
      <c r="F17" s="156"/>
      <c r="G17" s="156"/>
      <c r="H17" s="156"/>
      <c r="I17" s="156"/>
      <c r="J17" s="156"/>
      <c r="K17" s="156"/>
      <c r="L17" s="156"/>
      <c r="M17" s="156"/>
      <c r="N17" s="156"/>
      <c r="O17" s="156"/>
      <c r="P17" s="156"/>
      <c r="Q17" s="156"/>
      <c r="R17" s="156"/>
      <c r="S17" s="156"/>
      <c r="T17" s="156"/>
      <c r="U17" s="156"/>
      <c r="V17" s="156"/>
      <c r="W17" s="156"/>
      <c r="X17" s="156"/>
      <c r="Y17" s="156"/>
      <c r="Z17" s="156"/>
      <c r="AA17" s="156"/>
      <c r="AB17" s="156"/>
    </row>
    <row r="18" spans="2:28" ht="85.5" customHeight="1">
      <c r="B18" s="150"/>
      <c r="C18" s="151"/>
      <c r="D18" s="152"/>
      <c r="E18" s="24"/>
      <c r="F18" s="156"/>
      <c r="G18" s="156"/>
      <c r="H18" s="156"/>
      <c r="I18" s="156"/>
      <c r="J18" s="156"/>
      <c r="K18" s="156"/>
      <c r="L18" s="156"/>
      <c r="M18" s="156"/>
      <c r="N18" s="156"/>
      <c r="O18" s="156"/>
      <c r="P18" s="156"/>
      <c r="Q18" s="156"/>
      <c r="R18" s="156"/>
      <c r="S18" s="156"/>
      <c r="T18" s="156"/>
      <c r="U18" s="156"/>
      <c r="V18" s="156"/>
      <c r="W18" s="156"/>
      <c r="X18" s="156"/>
      <c r="Y18" s="156"/>
      <c r="Z18" s="156"/>
      <c r="AA18" s="156"/>
      <c r="AB18" s="156"/>
    </row>
    <row r="20" spans="2:28" ht="50.25" customHeight="1">
      <c r="B20" s="153"/>
      <c r="C20" s="153"/>
      <c r="D20" s="153"/>
    </row>
  </sheetData>
  <sheetProtection algorithmName="SHA-512" hashValue="iuOUKqm65khCm+YdOwHI0QplZqNqRDLuPnJS3qQXU5PfPr4d22OSt1UMRVTkmGkVNxnBpPEpZXtOS8YYY1JTxA==" saltValue="sdERPyXJf/UrxQjLIBvomw==" spinCount="100000" sheet="1" objects="1" scenarios="1"/>
  <mergeCells count="7">
    <mergeCell ref="B3:D3"/>
    <mergeCell ref="B6:D18"/>
    <mergeCell ref="B20:D20"/>
    <mergeCell ref="F2:AB2"/>
    <mergeCell ref="F3:AB3"/>
    <mergeCell ref="F5:AB5"/>
    <mergeCell ref="F6:AB18"/>
  </mergeCells>
  <hyperlinks>
    <hyperlink ref="B1" location="'1. Index'!A1" display="Go To Index" xr:uid="{00000000-0004-0000-0200-000000000000}"/>
  </hyperlinks>
  <pageMargins left="0.7" right="0.7" top="0.75" bottom="0.75" header="0.3" footer="0.3"/>
  <pageSetup orientation="landscape" r:id="rId1"/>
  <headerFooter>
    <oddFooter>&amp;R_x000D_&amp;1#&amp;"Calibri"&amp;10&amp;K000000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5"/>
  <sheetViews>
    <sheetView workbookViewId="0">
      <selection activeCell="C2" sqref="C2:C5"/>
    </sheetView>
  </sheetViews>
  <sheetFormatPr defaultColWidth="9.21875" defaultRowHeight="15" customHeight="1"/>
  <cols>
    <col min="1" max="1" width="2.77734375" style="1" customWidth="1"/>
    <col min="2" max="2" width="41.77734375" style="1" bestFit="1" customWidth="1"/>
    <col min="3" max="3" width="45.21875" style="1" customWidth="1"/>
    <col min="4" max="4" width="4.88671875" style="1" customWidth="1"/>
    <col min="5" max="5" width="9.109375" style="1"/>
    <col min="6" max="6" width="25.6640625" style="1" customWidth="1"/>
    <col min="7" max="16384" width="9.21875" style="1"/>
  </cols>
  <sheetData>
    <row r="1" spans="2:6" ht="16.5" customHeight="1">
      <c r="B1" s="81" t="s">
        <v>113</v>
      </c>
      <c r="F1" s="80"/>
    </row>
    <row r="2" spans="2:6" ht="21">
      <c r="B2" s="11" t="s">
        <v>5</v>
      </c>
      <c r="C2" s="126"/>
      <c r="D2" s="157" t="s">
        <v>109</v>
      </c>
      <c r="E2" s="158"/>
      <c r="F2" s="159"/>
    </row>
    <row r="3" spans="2:6" ht="21">
      <c r="B3" s="12" t="s">
        <v>6</v>
      </c>
      <c r="C3" s="127"/>
      <c r="D3" s="160" t="s">
        <v>110</v>
      </c>
      <c r="E3" s="161"/>
      <c r="F3" s="162"/>
    </row>
    <row r="4" spans="2:6" ht="21">
      <c r="B4" s="12" t="s">
        <v>7</v>
      </c>
      <c r="C4" s="127"/>
      <c r="D4" s="157" t="s">
        <v>111</v>
      </c>
      <c r="E4" s="158"/>
      <c r="F4" s="159"/>
    </row>
    <row r="5" spans="2:6" ht="21">
      <c r="B5" s="13" t="s">
        <v>8</v>
      </c>
      <c r="C5" s="128"/>
      <c r="D5" s="157" t="s">
        <v>112</v>
      </c>
      <c r="E5" s="158"/>
      <c r="F5" s="159"/>
    </row>
  </sheetData>
  <sheetProtection algorithmName="SHA-512" hashValue="E93JozxnJr4ASakJXBG2FWSe8+F96x6h4DuukyaEJpCKxaCNzjidj/G/CrRXA+4kwAalOAc559PHBqaOJGJlmg==" saltValue="mFkKVQUyXy8PDbJhrjpMnQ==" spinCount="100000" sheet="1" objects="1" scenarios="1"/>
  <protectedRanges>
    <protectedRange sqref="C2:C5" name="Range1"/>
  </protectedRanges>
  <mergeCells count="4">
    <mergeCell ref="D2:F2"/>
    <mergeCell ref="D3:F3"/>
    <mergeCell ref="D4:F4"/>
    <mergeCell ref="D5:F5"/>
  </mergeCells>
  <hyperlinks>
    <hyperlink ref="B1" location="'1. Index'!A1" display="Go To Index" xr:uid="{00000000-0004-0000-0300-000000000000}"/>
  </hyperlinks>
  <pageMargins left="0.7" right="0.7" top="0.75" bottom="0.75" header="0.3" footer="0.3"/>
  <pageSetup orientation="landscape" r:id="rId1"/>
  <headerFooter>
    <oddFooter>&amp;R_x000D_&amp;1#&amp;"Calibri"&amp;10&amp;K000000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7"/>
  <sheetViews>
    <sheetView showGridLines="0" zoomScale="70" zoomScaleNormal="70" workbookViewId="0">
      <pane xSplit="3" ySplit="7" topLeftCell="J8" activePane="bottomRight" state="frozen"/>
      <selection pane="topRight" activeCell="D1" sqref="D1"/>
      <selection pane="bottomLeft" activeCell="A7" sqref="A7"/>
      <selection pane="bottomRight" activeCell="D31" sqref="D31"/>
    </sheetView>
  </sheetViews>
  <sheetFormatPr defaultColWidth="8.77734375" defaultRowHeight="14.4" zeroHeight="1"/>
  <cols>
    <col min="1" max="1" width="2.77734375" style="30" customWidth="1"/>
    <col min="2" max="2" width="29.88671875" style="42" customWidth="1"/>
    <col min="3" max="3" width="23.77734375" style="42" customWidth="1"/>
    <col min="4" max="9" width="47.77734375" style="43" customWidth="1"/>
    <col min="10" max="13" width="47.77734375" style="30" customWidth="1"/>
    <col min="14" max="14" width="42.21875" style="30" bestFit="1" customWidth="1"/>
    <col min="15" max="16384" width="8.77734375" style="30"/>
  </cols>
  <sheetData>
    <row r="1" spans="2:14" s="82" customFormat="1" ht="16.5" customHeight="1">
      <c r="B1" s="83" t="s">
        <v>114</v>
      </c>
      <c r="D1" s="84"/>
      <c r="E1" s="84"/>
      <c r="F1" s="84"/>
      <c r="G1" s="84"/>
      <c r="H1" s="84"/>
      <c r="I1" s="84"/>
    </row>
    <row r="2" spans="2:14" s="82" customFormat="1" ht="31.5" customHeight="1">
      <c r="B2" s="85" t="s">
        <v>115</v>
      </c>
      <c r="C2" s="86" t="s">
        <v>116</v>
      </c>
      <c r="D2" s="87"/>
      <c r="E2" s="84"/>
      <c r="F2" s="84"/>
      <c r="G2" s="84"/>
      <c r="H2" s="84"/>
      <c r="I2" s="84"/>
    </row>
    <row r="3" spans="2:14" s="82" customFormat="1" ht="20.25" customHeight="1">
      <c r="B3" s="88" t="s">
        <v>117</v>
      </c>
      <c r="C3" s="89">
        <v>1104111</v>
      </c>
    </row>
    <row r="4" spans="2:14">
      <c r="B4" s="30"/>
      <c r="C4" s="30"/>
      <c r="D4" s="31"/>
      <c r="E4" s="31"/>
      <c r="F4" s="31"/>
      <c r="G4" s="31"/>
      <c r="H4" s="31"/>
      <c r="I4" s="31"/>
    </row>
    <row r="5" spans="2:14" ht="16.5" customHeight="1">
      <c r="B5" s="61" t="s">
        <v>9</v>
      </c>
      <c r="C5" s="69"/>
      <c r="D5" s="57">
        <v>110411101101</v>
      </c>
      <c r="E5" s="57">
        <v>110411101102</v>
      </c>
      <c r="F5" s="65">
        <v>110411101103</v>
      </c>
      <c r="G5" s="57">
        <v>110411101104</v>
      </c>
      <c r="H5" s="65">
        <v>110411101105</v>
      </c>
      <c r="I5" s="57">
        <v>110411101106</v>
      </c>
      <c r="J5" s="65">
        <v>110411101107</v>
      </c>
      <c r="K5" s="57">
        <v>110411101108</v>
      </c>
      <c r="L5" s="65">
        <v>110411101109</v>
      </c>
      <c r="M5" s="57">
        <v>110411101110</v>
      </c>
      <c r="N5" s="112">
        <v>11041111171</v>
      </c>
    </row>
    <row r="6" spans="2:14" ht="16.5" customHeight="1">
      <c r="B6" s="63" t="s">
        <v>79</v>
      </c>
      <c r="C6" s="59"/>
      <c r="D6" s="64" t="s">
        <v>69</v>
      </c>
      <c r="E6" s="64" t="s">
        <v>70</v>
      </c>
      <c r="F6" s="60" t="s">
        <v>71</v>
      </c>
      <c r="G6" s="64" t="s">
        <v>72</v>
      </c>
      <c r="H6" s="60" t="s">
        <v>73</v>
      </c>
      <c r="I6" s="64" t="s">
        <v>74</v>
      </c>
      <c r="J6" s="60" t="s">
        <v>75</v>
      </c>
      <c r="K6" s="64" t="s">
        <v>76</v>
      </c>
      <c r="L6" s="60" t="s">
        <v>77</v>
      </c>
      <c r="M6" s="64" t="s">
        <v>78</v>
      </c>
      <c r="N6" s="112" t="s">
        <v>155</v>
      </c>
    </row>
    <row r="7" spans="2:14" ht="16.5" customHeight="1">
      <c r="B7" s="62" t="s">
        <v>10</v>
      </c>
      <c r="C7" s="70"/>
      <c r="D7" s="58" t="s">
        <v>43</v>
      </c>
      <c r="E7" s="58" t="s">
        <v>44</v>
      </c>
      <c r="F7" s="66" t="s">
        <v>45</v>
      </c>
      <c r="G7" s="58" t="s">
        <v>46</v>
      </c>
      <c r="H7" s="66" t="s">
        <v>47</v>
      </c>
      <c r="I7" s="58" t="s">
        <v>48</v>
      </c>
      <c r="J7" s="66" t="s">
        <v>49</v>
      </c>
      <c r="K7" s="58" t="s">
        <v>50</v>
      </c>
      <c r="L7" s="66" t="s">
        <v>51</v>
      </c>
      <c r="M7" s="58" t="s">
        <v>52</v>
      </c>
      <c r="N7" s="110" t="s">
        <v>151</v>
      </c>
    </row>
    <row r="8" spans="2:14">
      <c r="B8" s="47" t="s">
        <v>20</v>
      </c>
      <c r="C8" s="71"/>
      <c r="D8" s="32">
        <v>1</v>
      </c>
      <c r="E8" s="32">
        <v>1</v>
      </c>
      <c r="F8" s="67">
        <v>1</v>
      </c>
      <c r="G8" s="32">
        <v>1</v>
      </c>
      <c r="H8" s="67">
        <v>1</v>
      </c>
      <c r="I8" s="32">
        <v>1</v>
      </c>
      <c r="J8" s="67">
        <v>1</v>
      </c>
      <c r="K8" s="32">
        <v>1</v>
      </c>
      <c r="L8" s="67">
        <v>1</v>
      </c>
      <c r="M8" s="32">
        <v>1</v>
      </c>
      <c r="N8" s="111" t="s">
        <v>152</v>
      </c>
    </row>
    <row r="9" spans="2:14">
      <c r="B9" s="47" t="s">
        <v>21</v>
      </c>
      <c r="C9" s="71"/>
      <c r="D9" s="32" t="s">
        <v>64</v>
      </c>
      <c r="E9" s="32" t="s">
        <v>64</v>
      </c>
      <c r="F9" s="67" t="s">
        <v>64</v>
      </c>
      <c r="G9" s="32" t="s">
        <v>64</v>
      </c>
      <c r="H9" s="67" t="s">
        <v>64</v>
      </c>
      <c r="I9" s="32" t="s">
        <v>64</v>
      </c>
      <c r="J9" s="67" t="s">
        <v>64</v>
      </c>
      <c r="K9" s="32" t="s">
        <v>64</v>
      </c>
      <c r="L9" s="67" t="s">
        <v>64</v>
      </c>
      <c r="M9" s="32" t="s">
        <v>64</v>
      </c>
      <c r="N9" s="32" t="s">
        <v>64</v>
      </c>
    </row>
    <row r="10" spans="2:14" ht="30.6">
      <c r="B10" s="47" t="s">
        <v>67</v>
      </c>
      <c r="C10" s="71"/>
      <c r="D10" s="32" t="s">
        <v>53</v>
      </c>
      <c r="E10" s="32" t="s">
        <v>54</v>
      </c>
      <c r="F10" s="67" t="s">
        <v>55</v>
      </c>
      <c r="G10" s="32" t="s">
        <v>56</v>
      </c>
      <c r="H10" s="67" t="s">
        <v>57</v>
      </c>
      <c r="I10" s="32" t="s">
        <v>56</v>
      </c>
      <c r="J10" s="67" t="s">
        <v>57</v>
      </c>
      <c r="K10" s="32" t="s">
        <v>23</v>
      </c>
      <c r="L10" s="67" t="s">
        <v>57</v>
      </c>
      <c r="M10" s="32" t="s">
        <v>23</v>
      </c>
      <c r="N10" s="111" t="s">
        <v>153</v>
      </c>
    </row>
    <row r="11" spans="2:14">
      <c r="B11" s="167" t="s">
        <v>29</v>
      </c>
      <c r="C11" s="168"/>
      <c r="D11" s="32" t="s">
        <v>58</v>
      </c>
      <c r="E11" s="32" t="s">
        <v>59</v>
      </c>
      <c r="F11" s="67" t="s">
        <v>60</v>
      </c>
      <c r="G11" s="32" t="s">
        <v>61</v>
      </c>
      <c r="H11" s="67" t="s">
        <v>62</v>
      </c>
      <c r="I11" s="32" t="s">
        <v>63</v>
      </c>
      <c r="J11" s="67" t="s">
        <v>30</v>
      </c>
      <c r="K11" s="32" t="s">
        <v>31</v>
      </c>
      <c r="L11" s="67" t="s">
        <v>62</v>
      </c>
      <c r="M11" s="32" t="s">
        <v>31</v>
      </c>
      <c r="N11" s="111" t="s">
        <v>142</v>
      </c>
    </row>
    <row r="12" spans="2:14" ht="49.95" customHeight="1">
      <c r="B12" s="47" t="s">
        <v>37</v>
      </c>
      <c r="C12" s="70"/>
      <c r="D12" s="32" t="s">
        <v>38</v>
      </c>
      <c r="E12" s="32" t="s">
        <v>38</v>
      </c>
      <c r="F12" s="67" t="s">
        <v>38</v>
      </c>
      <c r="G12" s="32" t="s">
        <v>38</v>
      </c>
      <c r="H12" s="67" t="s">
        <v>38</v>
      </c>
      <c r="I12" s="32" t="s">
        <v>38</v>
      </c>
      <c r="J12" s="67" t="s">
        <v>38</v>
      </c>
      <c r="K12" s="32" t="s">
        <v>38</v>
      </c>
      <c r="L12" s="67" t="s">
        <v>38</v>
      </c>
      <c r="M12" s="32" t="s">
        <v>38</v>
      </c>
      <c r="N12" s="111" t="s">
        <v>38</v>
      </c>
    </row>
    <row r="13" spans="2:14" ht="49.95" customHeight="1">
      <c r="B13" s="33" t="s">
        <v>39</v>
      </c>
      <c r="C13" s="72"/>
      <c r="D13" s="32" t="s">
        <v>40</v>
      </c>
      <c r="E13" s="32" t="s">
        <v>40</v>
      </c>
      <c r="F13" s="67" t="s">
        <v>40</v>
      </c>
      <c r="G13" s="32" t="s">
        <v>40</v>
      </c>
      <c r="H13" s="67" t="s">
        <v>40</v>
      </c>
      <c r="I13" s="32" t="s">
        <v>40</v>
      </c>
      <c r="J13" s="67" t="s">
        <v>40</v>
      </c>
      <c r="K13" s="32" t="s">
        <v>40</v>
      </c>
      <c r="L13" s="67" t="s">
        <v>40</v>
      </c>
      <c r="M13" s="32" t="s">
        <v>40</v>
      </c>
      <c r="N13" s="111" t="s">
        <v>40</v>
      </c>
    </row>
    <row r="14" spans="2:14" ht="19.5" customHeight="1">
      <c r="B14" s="34" t="s">
        <v>65</v>
      </c>
      <c r="C14" s="73"/>
      <c r="D14" s="35" t="s">
        <v>68</v>
      </c>
      <c r="E14" s="35" t="s">
        <v>68</v>
      </c>
      <c r="F14" s="68" t="s">
        <v>68</v>
      </c>
      <c r="G14" s="35" t="s">
        <v>68</v>
      </c>
      <c r="H14" s="68" t="s">
        <v>68</v>
      </c>
      <c r="I14" s="35" t="s">
        <v>68</v>
      </c>
      <c r="J14" s="68" t="s">
        <v>68</v>
      </c>
      <c r="K14" s="35" t="s">
        <v>68</v>
      </c>
      <c r="L14" s="68" t="s">
        <v>68</v>
      </c>
      <c r="M14" s="35" t="s">
        <v>68</v>
      </c>
      <c r="N14" s="35" t="s">
        <v>68</v>
      </c>
    </row>
    <row r="15" spans="2:14" s="82" customFormat="1" ht="19.5" customHeight="1">
      <c r="B15" s="90" t="s">
        <v>118</v>
      </c>
      <c r="C15" s="91"/>
      <c r="D15" s="57">
        <v>110411101101</v>
      </c>
      <c r="E15" s="57">
        <v>110411101102</v>
      </c>
      <c r="F15" s="65">
        <v>110411101103</v>
      </c>
      <c r="G15" s="57">
        <v>110411101104</v>
      </c>
      <c r="H15" s="65">
        <v>110411101105</v>
      </c>
      <c r="I15" s="57">
        <v>110411101106</v>
      </c>
      <c r="J15" s="65">
        <v>110411101107</v>
      </c>
      <c r="K15" s="57">
        <v>110411101108</v>
      </c>
      <c r="L15" s="65">
        <v>110411101109</v>
      </c>
      <c r="M15" s="57">
        <v>110411101110</v>
      </c>
      <c r="N15" s="112">
        <v>11041111171</v>
      </c>
    </row>
    <row r="16" spans="2:14" s="82" customFormat="1" ht="19.5" customHeight="1">
      <c r="B16" s="113" t="s">
        <v>157</v>
      </c>
      <c r="C16" s="114"/>
      <c r="D16" s="64" t="s">
        <v>69</v>
      </c>
      <c r="E16" s="64" t="s">
        <v>70</v>
      </c>
      <c r="F16" s="60" t="s">
        <v>71</v>
      </c>
      <c r="G16" s="64" t="s">
        <v>72</v>
      </c>
      <c r="H16" s="60" t="s">
        <v>73</v>
      </c>
      <c r="I16" s="64" t="s">
        <v>74</v>
      </c>
      <c r="J16" s="60" t="s">
        <v>75</v>
      </c>
      <c r="K16" s="64" t="s">
        <v>76</v>
      </c>
      <c r="L16" s="60" t="s">
        <v>77</v>
      </c>
      <c r="M16" s="64" t="s">
        <v>78</v>
      </c>
      <c r="N16" s="112" t="s">
        <v>155</v>
      </c>
    </row>
    <row r="17" spans="1:24" s="82" customFormat="1" ht="19.5" customHeight="1">
      <c r="B17" s="93" t="s">
        <v>119</v>
      </c>
      <c r="C17" s="94"/>
      <c r="D17" s="95" t="s">
        <v>120</v>
      </c>
      <c r="E17" s="95" t="s">
        <v>121</v>
      </c>
      <c r="F17" s="95" t="s">
        <v>122</v>
      </c>
      <c r="G17" s="95" t="s">
        <v>123</v>
      </c>
      <c r="H17" s="95" t="s">
        <v>124</v>
      </c>
      <c r="I17" s="95" t="s">
        <v>125</v>
      </c>
      <c r="J17" s="95" t="s">
        <v>126</v>
      </c>
      <c r="K17" s="95" t="s">
        <v>127</v>
      </c>
      <c r="L17" s="95" t="s">
        <v>128</v>
      </c>
      <c r="M17" s="95" t="s">
        <v>129</v>
      </c>
      <c r="N17" s="95" t="s">
        <v>130</v>
      </c>
    </row>
    <row r="18" spans="1:24" s="82" customFormat="1" ht="13.8">
      <c r="B18" s="93" t="s">
        <v>131</v>
      </c>
      <c r="C18" s="94"/>
      <c r="D18" s="96">
        <v>1</v>
      </c>
      <c r="E18" s="96">
        <v>1</v>
      </c>
      <c r="F18" s="96">
        <v>1</v>
      </c>
      <c r="G18" s="96">
        <v>1</v>
      </c>
      <c r="H18" s="96">
        <v>1</v>
      </c>
      <c r="I18" s="96">
        <v>1</v>
      </c>
      <c r="J18" s="96">
        <v>1</v>
      </c>
      <c r="K18" s="96">
        <v>1</v>
      </c>
      <c r="L18" s="96">
        <v>1</v>
      </c>
      <c r="M18" s="96">
        <v>1</v>
      </c>
      <c r="N18" s="96">
        <v>1</v>
      </c>
    </row>
    <row r="19" spans="1:24" s="82" customFormat="1" ht="13.8">
      <c r="B19" s="93" t="s">
        <v>132</v>
      </c>
      <c r="C19" s="94"/>
      <c r="D19" s="96" t="s">
        <v>156</v>
      </c>
      <c r="E19" s="96" t="s">
        <v>156</v>
      </c>
      <c r="F19" s="96" t="s">
        <v>156</v>
      </c>
      <c r="G19" s="96" t="s">
        <v>156</v>
      </c>
      <c r="H19" s="96" t="s">
        <v>156</v>
      </c>
      <c r="I19" s="96" t="s">
        <v>156</v>
      </c>
      <c r="J19" s="96" t="s">
        <v>156</v>
      </c>
      <c r="K19" s="96" t="s">
        <v>156</v>
      </c>
      <c r="L19" s="96" t="s">
        <v>156</v>
      </c>
      <c r="M19" s="96" t="s">
        <v>156</v>
      </c>
      <c r="N19" s="96" t="s">
        <v>156</v>
      </c>
      <c r="O19" s="84"/>
      <c r="P19" s="84"/>
      <c r="Q19" s="84"/>
      <c r="R19" s="84"/>
      <c r="S19" s="84"/>
      <c r="T19" s="84"/>
      <c r="U19" s="84"/>
      <c r="V19" s="84"/>
      <c r="W19" s="84"/>
      <c r="X19" s="84"/>
    </row>
    <row r="20" spans="1:24" s="82" customFormat="1" ht="27.6">
      <c r="B20" s="93" t="s">
        <v>133</v>
      </c>
      <c r="C20" s="94"/>
      <c r="D20" s="96" t="s">
        <v>134</v>
      </c>
      <c r="E20" s="96" t="s">
        <v>135</v>
      </c>
      <c r="F20" s="96" t="s">
        <v>136</v>
      </c>
      <c r="G20" s="96" t="s">
        <v>137</v>
      </c>
      <c r="H20" s="96" t="s">
        <v>138</v>
      </c>
      <c r="I20" s="96" t="s">
        <v>137</v>
      </c>
      <c r="J20" s="96" t="s">
        <v>138</v>
      </c>
      <c r="K20" s="96" t="s">
        <v>139</v>
      </c>
      <c r="L20" s="96" t="s">
        <v>138</v>
      </c>
      <c r="M20" s="96" t="s">
        <v>139</v>
      </c>
      <c r="N20" s="96" t="s">
        <v>140</v>
      </c>
    </row>
    <row r="21" spans="1:24" s="82" customFormat="1" ht="27.6">
      <c r="B21" s="93" t="s">
        <v>141</v>
      </c>
      <c r="C21" s="94"/>
      <c r="D21" s="96" t="s">
        <v>58</v>
      </c>
      <c r="E21" s="96" t="s">
        <v>59</v>
      </c>
      <c r="F21" s="96" t="s">
        <v>60</v>
      </c>
      <c r="G21" s="96" t="s">
        <v>61</v>
      </c>
      <c r="H21" s="96" t="s">
        <v>62</v>
      </c>
      <c r="I21" s="96" t="s">
        <v>61</v>
      </c>
      <c r="J21" s="96" t="s">
        <v>62</v>
      </c>
      <c r="K21" s="96" t="s">
        <v>31</v>
      </c>
      <c r="L21" s="96" t="s">
        <v>62</v>
      </c>
      <c r="M21" s="96" t="s">
        <v>31</v>
      </c>
      <c r="N21" s="96" t="s">
        <v>142</v>
      </c>
    </row>
    <row r="22" spans="1:24" s="82" customFormat="1" ht="27.6">
      <c r="B22" s="93" t="s">
        <v>143</v>
      </c>
      <c r="C22" s="97"/>
      <c r="D22" s="96" t="s">
        <v>144</v>
      </c>
      <c r="E22" s="96" t="s">
        <v>144</v>
      </c>
      <c r="F22" s="96" t="s">
        <v>144</v>
      </c>
      <c r="G22" s="96" t="s">
        <v>144</v>
      </c>
      <c r="H22" s="96" t="s">
        <v>144</v>
      </c>
      <c r="I22" s="96" t="s">
        <v>144</v>
      </c>
      <c r="J22" s="96" t="s">
        <v>144</v>
      </c>
      <c r="K22" s="96" t="s">
        <v>144</v>
      </c>
      <c r="L22" s="96" t="s">
        <v>144</v>
      </c>
      <c r="M22" s="96" t="s">
        <v>144</v>
      </c>
      <c r="N22" s="96" t="s">
        <v>144</v>
      </c>
    </row>
    <row r="23" spans="1:24" s="82" customFormat="1" ht="27.6">
      <c r="B23" s="93" t="s">
        <v>145</v>
      </c>
      <c r="C23" s="98"/>
      <c r="D23" s="96" t="s">
        <v>146</v>
      </c>
      <c r="E23" s="96" t="s">
        <v>146</v>
      </c>
      <c r="F23" s="96" t="s">
        <v>146</v>
      </c>
      <c r="G23" s="96" t="s">
        <v>146</v>
      </c>
      <c r="H23" s="96" t="s">
        <v>146</v>
      </c>
      <c r="I23" s="96" t="s">
        <v>146</v>
      </c>
      <c r="J23" s="96" t="s">
        <v>146</v>
      </c>
      <c r="K23" s="96" t="s">
        <v>146</v>
      </c>
      <c r="L23" s="96" t="s">
        <v>146</v>
      </c>
      <c r="M23" s="96" t="s">
        <v>146</v>
      </c>
      <c r="N23" s="96" t="s">
        <v>146</v>
      </c>
    </row>
    <row r="24" spans="1:24" s="82" customFormat="1" ht="13.8">
      <c r="B24" s="99" t="s">
        <v>147</v>
      </c>
      <c r="C24" s="100"/>
      <c r="D24" s="101" t="s">
        <v>154</v>
      </c>
      <c r="E24" s="101" t="s">
        <v>154</v>
      </c>
      <c r="F24" s="101" t="s">
        <v>154</v>
      </c>
      <c r="G24" s="101" t="s">
        <v>154</v>
      </c>
      <c r="H24" s="101" t="s">
        <v>154</v>
      </c>
      <c r="I24" s="101" t="s">
        <v>154</v>
      </c>
      <c r="J24" s="101" t="s">
        <v>154</v>
      </c>
      <c r="K24" s="101" t="s">
        <v>154</v>
      </c>
      <c r="L24" s="101" t="s">
        <v>154</v>
      </c>
      <c r="M24" s="101" t="s">
        <v>154</v>
      </c>
      <c r="N24" s="101" t="s">
        <v>154</v>
      </c>
    </row>
    <row r="25" spans="1:24">
      <c r="B25" s="36"/>
      <c r="C25" s="36"/>
      <c r="D25" s="37"/>
      <c r="E25" s="37"/>
      <c r="F25" s="37"/>
      <c r="G25" s="37"/>
      <c r="H25" s="37"/>
      <c r="I25" s="37"/>
    </row>
    <row r="26" spans="1:24" ht="19.95" customHeight="1">
      <c r="B26" s="165" t="s">
        <v>41</v>
      </c>
      <c r="C26" s="163" t="s">
        <v>42</v>
      </c>
      <c r="D26" s="44">
        <f>D5</f>
        <v>110411101101</v>
      </c>
      <c r="E26" s="44">
        <f>E5</f>
        <v>110411101102</v>
      </c>
      <c r="F26" s="44">
        <f t="shared" ref="F26:M26" si="0">F5</f>
        <v>110411101103</v>
      </c>
      <c r="G26" s="44">
        <f t="shared" si="0"/>
        <v>110411101104</v>
      </c>
      <c r="H26" s="44">
        <f t="shared" si="0"/>
        <v>110411101105</v>
      </c>
      <c r="I26" s="44">
        <f t="shared" si="0"/>
        <v>110411101106</v>
      </c>
      <c r="J26" s="44">
        <f t="shared" si="0"/>
        <v>110411101107</v>
      </c>
      <c r="K26" s="44">
        <f t="shared" si="0"/>
        <v>110411101108</v>
      </c>
      <c r="L26" s="44">
        <f t="shared" si="0"/>
        <v>110411101109</v>
      </c>
      <c r="M26" s="44">
        <f t="shared" si="0"/>
        <v>110411101110</v>
      </c>
      <c r="N26" s="44">
        <v>11041111171</v>
      </c>
    </row>
    <row r="27" spans="1:24" ht="19.95" customHeight="1">
      <c r="B27" s="166"/>
      <c r="C27" s="164"/>
      <c r="D27" s="45" t="str">
        <f>D7</f>
        <v>Studio apartment, 15-35 m2</v>
      </c>
      <c r="E27" s="45" t="str">
        <f>E7</f>
        <v>Studio apartment, 35-60 m2</v>
      </c>
      <c r="F27" s="45" t="str">
        <f t="shared" ref="F27:M27" si="1">F7</f>
        <v>One-bedroom apartment, 20-40 m2</v>
      </c>
      <c r="G27" s="45" t="str">
        <f t="shared" si="1"/>
        <v>One-bedroom apartment, 40-60 m2</v>
      </c>
      <c r="H27" s="45" t="str">
        <f t="shared" si="1"/>
        <v>One-bedroom apartment, 60-80 m2</v>
      </c>
      <c r="I27" s="45" t="str">
        <f t="shared" si="1"/>
        <v>Two-bedroom apartment, 40-60 m2</v>
      </c>
      <c r="J27" s="45" t="str">
        <f t="shared" si="1"/>
        <v>Two-bedroom apartment, 60-80 m2</v>
      </c>
      <c r="K27" s="45" t="str">
        <f t="shared" si="1"/>
        <v>Two-bedroom apartment, 80-120 m2</v>
      </c>
      <c r="L27" s="45" t="str">
        <f t="shared" si="1"/>
        <v>Three-bedroom apartment, 60-80 m2</v>
      </c>
      <c r="M27" s="45" t="str">
        <f t="shared" si="1"/>
        <v>Three-bedroom apartment, 80-120 m2</v>
      </c>
      <c r="N27" s="45" t="s">
        <v>151</v>
      </c>
    </row>
    <row r="28" spans="1:24" s="82" customFormat="1" ht="28.8">
      <c r="B28" s="116" t="s">
        <v>148</v>
      </c>
      <c r="C28" s="102">
        <v>20000</v>
      </c>
      <c r="D28" s="103"/>
      <c r="E28" s="103"/>
      <c r="F28" s="103"/>
      <c r="G28" s="103"/>
      <c r="H28" s="103"/>
      <c r="I28" s="103"/>
      <c r="J28" s="103"/>
      <c r="K28" s="103"/>
      <c r="L28" s="103"/>
      <c r="M28" s="103"/>
      <c r="N28" s="103"/>
    </row>
    <row r="29" spans="1:24" s="82" customFormat="1" ht="35.25" customHeight="1">
      <c r="B29" s="104" t="s">
        <v>149</v>
      </c>
      <c r="C29" s="102">
        <v>150</v>
      </c>
      <c r="D29" s="103"/>
      <c r="E29" s="103"/>
      <c r="F29" s="103"/>
      <c r="G29" s="103"/>
      <c r="H29" s="103"/>
      <c r="I29" s="103"/>
      <c r="J29" s="103"/>
      <c r="K29" s="103"/>
      <c r="L29" s="103"/>
      <c r="M29" s="103"/>
      <c r="N29" s="103"/>
    </row>
    <row r="30" spans="1:24" s="82" customFormat="1" ht="30.6">
      <c r="B30" s="118" t="s">
        <v>180</v>
      </c>
      <c r="C30" s="105">
        <f t="shared" ref="C30:L30" si="2">C28/C29</f>
        <v>133.33333333333334</v>
      </c>
      <c r="D30" s="106" t="e">
        <f>D28/D29</f>
        <v>#DIV/0!</v>
      </c>
      <c r="E30" s="106" t="e">
        <f>E28/E29</f>
        <v>#DIV/0!</v>
      </c>
      <c r="F30" s="106" t="e">
        <f>F28/F29</f>
        <v>#DIV/0!</v>
      </c>
      <c r="G30" s="106" t="e">
        <f t="shared" si="2"/>
        <v>#DIV/0!</v>
      </c>
      <c r="H30" s="106" t="e">
        <f>H28/H29</f>
        <v>#DIV/0!</v>
      </c>
      <c r="I30" s="106" t="e">
        <f t="shared" si="2"/>
        <v>#DIV/0!</v>
      </c>
      <c r="J30" s="106" t="e">
        <f t="shared" si="2"/>
        <v>#DIV/0!</v>
      </c>
      <c r="K30" s="106" t="e">
        <f t="shared" si="2"/>
        <v>#DIV/0!</v>
      </c>
      <c r="L30" s="106" t="e">
        <f t="shared" si="2"/>
        <v>#DIV/0!</v>
      </c>
      <c r="M30" s="106" t="e">
        <f>M28/M29</f>
        <v>#DIV/0!</v>
      </c>
      <c r="N30" s="106" t="e">
        <f>N28/N29</f>
        <v>#DIV/0!</v>
      </c>
    </row>
    <row r="31" spans="1:24" s="82" customFormat="1" ht="43.2">
      <c r="B31" s="107" t="s">
        <v>150</v>
      </c>
      <c r="C31" s="108"/>
      <c r="D31" s="109" t="e">
        <f>D30*((15+35)/2)</f>
        <v>#DIV/0!</v>
      </c>
      <c r="E31" s="109" t="e">
        <f>E30*((35+60)/2)</f>
        <v>#DIV/0!</v>
      </c>
      <c r="F31" s="109" t="e">
        <f>F30*((20+40)/2)</f>
        <v>#DIV/0!</v>
      </c>
      <c r="G31" s="109" t="e">
        <f>G30*((40+60)/2)</f>
        <v>#DIV/0!</v>
      </c>
      <c r="H31" s="109" t="e">
        <f>H30*((60+80)/2)</f>
        <v>#DIV/0!</v>
      </c>
      <c r="I31" s="109" t="e">
        <f>I30*((40+60)/2)</f>
        <v>#DIV/0!</v>
      </c>
      <c r="J31" s="109" t="e">
        <f>J30*((60+80)/2)</f>
        <v>#DIV/0!</v>
      </c>
      <c r="K31" s="109" t="e">
        <f>K30*((80+120)/2)</f>
        <v>#DIV/0!</v>
      </c>
      <c r="L31" s="109" t="e">
        <f>L30*((60+80)/2)</f>
        <v>#DIV/0!</v>
      </c>
      <c r="M31" s="109" t="e">
        <f>M30*((80+120)/2)</f>
        <v>#DIV/0!</v>
      </c>
      <c r="N31" s="109" t="e">
        <f>N30*((120+220)/2)</f>
        <v>#DIV/0!</v>
      </c>
    </row>
    <row r="32" spans="1:24">
      <c r="A32" s="31"/>
      <c r="B32" s="31"/>
      <c r="C32" s="31"/>
      <c r="D32" s="31"/>
      <c r="E32" s="31"/>
      <c r="F32" s="31"/>
      <c r="G32" s="31"/>
      <c r="H32" s="31"/>
      <c r="I32" s="31"/>
    </row>
    <row r="33" spans="2:9">
      <c r="B33" s="30"/>
      <c r="C33" s="30"/>
      <c r="D33" s="31"/>
      <c r="E33" s="31"/>
      <c r="F33" s="31"/>
      <c r="G33" s="31"/>
      <c r="H33" s="31"/>
      <c r="I33" s="31"/>
    </row>
    <row r="34" spans="2:9">
      <c r="B34" s="30"/>
      <c r="C34" s="30"/>
      <c r="D34" s="31"/>
      <c r="E34" s="31"/>
      <c r="F34" s="31"/>
      <c r="G34" s="31"/>
      <c r="H34" s="31"/>
      <c r="I34" s="31"/>
    </row>
    <row r="35" spans="2:9">
      <c r="B35" s="30"/>
      <c r="C35" s="30"/>
      <c r="D35" s="31"/>
      <c r="E35" s="31"/>
      <c r="F35" s="31"/>
      <c r="G35" s="31"/>
      <c r="H35" s="31"/>
      <c r="I35" s="31"/>
    </row>
    <row r="36" spans="2:9">
      <c r="B36" s="30"/>
      <c r="C36" s="30"/>
      <c r="D36" s="31"/>
      <c r="E36" s="31"/>
      <c r="F36" s="31"/>
      <c r="G36" s="31"/>
      <c r="H36" s="31"/>
      <c r="I36" s="31"/>
    </row>
    <row r="37" spans="2:9">
      <c r="B37" s="30"/>
      <c r="C37" s="30"/>
      <c r="D37" s="31"/>
      <c r="E37" s="31"/>
      <c r="F37" s="31"/>
      <c r="G37" s="46"/>
      <c r="H37" s="31"/>
      <c r="I37" s="31"/>
    </row>
    <row r="38" spans="2:9">
      <c r="B38" s="30"/>
      <c r="C38" s="30"/>
      <c r="D38" s="31"/>
      <c r="E38" s="31"/>
      <c r="F38" s="31"/>
      <c r="G38" s="46"/>
      <c r="H38" s="31"/>
      <c r="I38" s="31"/>
    </row>
    <row r="39" spans="2:9">
      <c r="B39" s="30"/>
      <c r="C39" s="30"/>
      <c r="D39" s="31"/>
      <c r="E39" s="31"/>
      <c r="F39" s="31"/>
      <c r="G39" s="46"/>
      <c r="H39" s="31"/>
      <c r="I39" s="31"/>
    </row>
    <row r="40" spans="2:9">
      <c r="B40" s="30"/>
      <c r="C40" s="30"/>
      <c r="D40" s="31"/>
      <c r="E40" s="31"/>
      <c r="F40" s="31"/>
      <c r="G40" s="46"/>
      <c r="H40" s="31"/>
      <c r="I40" s="31"/>
    </row>
    <row r="41" spans="2:9">
      <c r="B41" s="30"/>
      <c r="C41" s="30"/>
      <c r="D41" s="31"/>
      <c r="E41" s="31"/>
      <c r="F41" s="31"/>
      <c r="G41" s="46"/>
      <c r="H41" s="31"/>
      <c r="I41" s="31"/>
    </row>
    <row r="42" spans="2:9">
      <c r="B42" s="30"/>
      <c r="C42" s="30"/>
      <c r="D42" s="31"/>
      <c r="E42" s="31"/>
      <c r="F42" s="31"/>
      <c r="G42" s="31"/>
      <c r="H42" s="31"/>
      <c r="I42" s="31"/>
    </row>
    <row r="43" spans="2:9">
      <c r="B43" s="30"/>
      <c r="C43" s="30"/>
      <c r="D43" s="31"/>
      <c r="E43" s="31"/>
      <c r="F43" s="31"/>
      <c r="G43" s="31"/>
      <c r="H43" s="31"/>
      <c r="I43" s="31"/>
    </row>
    <row r="44" spans="2:9">
      <c r="B44" s="30"/>
      <c r="C44" s="30"/>
      <c r="D44" s="31"/>
      <c r="E44" s="31"/>
      <c r="F44" s="31"/>
      <c r="G44" s="31"/>
      <c r="H44" s="31"/>
      <c r="I44" s="31"/>
    </row>
    <row r="45" spans="2:9">
      <c r="B45" s="30"/>
      <c r="C45" s="30"/>
      <c r="D45" s="31"/>
      <c r="E45" s="31"/>
      <c r="F45" s="31"/>
      <c r="G45" s="31"/>
      <c r="H45" s="31"/>
      <c r="I45" s="31"/>
    </row>
    <row r="46" spans="2:9">
      <c r="B46" s="30"/>
      <c r="C46" s="30"/>
      <c r="D46" s="31"/>
      <c r="E46" s="31"/>
      <c r="F46" s="31"/>
      <c r="G46" s="31"/>
      <c r="H46" s="31"/>
      <c r="I46" s="31"/>
    </row>
    <row r="47" spans="2:9">
      <c r="B47" s="30"/>
      <c r="C47" s="30"/>
      <c r="D47" s="31"/>
      <c r="E47" s="31"/>
      <c r="F47" s="31"/>
      <c r="G47" s="31"/>
      <c r="H47" s="31"/>
      <c r="I47" s="31"/>
    </row>
    <row r="48" spans="2:9">
      <c r="B48" s="30"/>
      <c r="C48" s="30"/>
      <c r="D48" s="31"/>
      <c r="E48" s="31"/>
      <c r="F48" s="31"/>
      <c r="G48" s="31"/>
      <c r="H48" s="31"/>
      <c r="I48" s="31"/>
    </row>
    <row r="49" spans="2:9">
      <c r="B49" s="30"/>
      <c r="C49" s="30"/>
      <c r="D49" s="31"/>
      <c r="E49" s="31"/>
      <c r="F49" s="31"/>
      <c r="G49" s="31"/>
      <c r="H49" s="31"/>
      <c r="I49" s="31"/>
    </row>
    <row r="50" spans="2:9">
      <c r="B50" s="30"/>
      <c r="C50" s="30"/>
      <c r="D50" s="31"/>
      <c r="E50" s="31"/>
      <c r="F50" s="31"/>
      <c r="G50" s="31"/>
      <c r="H50" s="31"/>
      <c r="I50" s="31"/>
    </row>
    <row r="51" spans="2:9">
      <c r="B51" s="30"/>
      <c r="C51" s="30"/>
      <c r="D51" s="31"/>
      <c r="E51" s="31"/>
      <c r="F51" s="31"/>
      <c r="G51" s="31"/>
      <c r="H51" s="31"/>
      <c r="I51" s="31"/>
    </row>
    <row r="52" spans="2:9">
      <c r="B52" s="30"/>
      <c r="C52" s="30"/>
      <c r="D52" s="31"/>
      <c r="E52" s="31"/>
      <c r="F52" s="31"/>
      <c r="G52" s="31"/>
      <c r="H52" s="31"/>
      <c r="I52" s="31"/>
    </row>
    <row r="53" spans="2:9">
      <c r="B53" s="30"/>
      <c r="C53" s="30"/>
      <c r="D53" s="31"/>
      <c r="E53" s="31"/>
      <c r="F53" s="31"/>
      <c r="G53" s="31"/>
      <c r="H53" s="31"/>
      <c r="I53" s="31"/>
    </row>
    <row r="54" spans="2:9">
      <c r="B54" s="30"/>
      <c r="C54" s="30"/>
      <c r="D54" s="31"/>
      <c r="E54" s="31"/>
      <c r="F54" s="31"/>
      <c r="G54" s="31"/>
      <c r="H54" s="31"/>
      <c r="I54" s="31"/>
    </row>
    <row r="55" spans="2:9">
      <c r="B55" s="30"/>
      <c r="C55" s="30"/>
      <c r="D55" s="31"/>
      <c r="E55" s="31"/>
      <c r="F55" s="31"/>
      <c r="G55" s="31"/>
      <c r="H55" s="31"/>
      <c r="I55" s="31"/>
    </row>
    <row r="56" spans="2:9">
      <c r="B56" s="30"/>
      <c r="C56" s="30"/>
      <c r="D56" s="31"/>
      <c r="E56" s="31"/>
      <c r="F56" s="31"/>
      <c r="G56" s="31"/>
      <c r="H56" s="31"/>
      <c r="I56" s="31"/>
    </row>
    <row r="57" spans="2:9">
      <c r="B57" s="30"/>
      <c r="C57" s="30"/>
      <c r="D57" s="31"/>
      <c r="E57" s="31"/>
      <c r="F57" s="31"/>
      <c r="G57" s="31"/>
      <c r="H57" s="31"/>
      <c r="I57" s="31"/>
    </row>
    <row r="58" spans="2:9">
      <c r="B58" s="30"/>
      <c r="C58" s="30"/>
      <c r="D58" s="31"/>
      <c r="E58" s="31"/>
      <c r="F58" s="31"/>
      <c r="G58" s="31"/>
      <c r="H58" s="31"/>
      <c r="I58" s="31"/>
    </row>
    <row r="59" spans="2:9">
      <c r="B59" s="30"/>
      <c r="C59" s="30"/>
      <c r="D59" s="31"/>
      <c r="E59" s="31"/>
      <c r="F59" s="31"/>
      <c r="G59" s="31"/>
      <c r="H59" s="31"/>
      <c r="I59" s="31"/>
    </row>
    <row r="60" spans="2:9">
      <c r="B60" s="30"/>
      <c r="C60" s="30"/>
      <c r="D60" s="31"/>
      <c r="E60" s="31"/>
      <c r="F60" s="31"/>
      <c r="G60" s="31"/>
      <c r="H60" s="31"/>
      <c r="I60" s="31"/>
    </row>
    <row r="61" spans="2:9">
      <c r="B61" s="30"/>
      <c r="C61" s="30"/>
      <c r="D61" s="31"/>
      <c r="E61" s="31"/>
      <c r="F61" s="31"/>
      <c r="G61" s="31"/>
      <c r="H61" s="31"/>
      <c r="I61" s="31"/>
    </row>
    <row r="62" spans="2:9">
      <c r="B62" s="30"/>
      <c r="C62" s="30"/>
      <c r="D62" s="31"/>
      <c r="E62" s="31"/>
      <c r="F62" s="31"/>
      <c r="G62" s="31"/>
      <c r="H62" s="31"/>
      <c r="I62" s="31"/>
    </row>
    <row r="63" spans="2:9">
      <c r="B63" s="30"/>
      <c r="C63" s="30"/>
      <c r="D63" s="31"/>
      <c r="E63" s="31"/>
      <c r="F63" s="31"/>
      <c r="G63" s="31"/>
      <c r="H63" s="31"/>
      <c r="I63" s="31"/>
    </row>
    <row r="64" spans="2:9">
      <c r="B64" s="30"/>
      <c r="C64" s="30"/>
      <c r="D64" s="31"/>
      <c r="E64" s="31"/>
      <c r="F64" s="31"/>
      <c r="G64" s="31"/>
      <c r="H64" s="31"/>
      <c r="I64" s="31"/>
    </row>
    <row r="65" spans="2:9">
      <c r="B65" s="30"/>
      <c r="C65" s="30"/>
      <c r="D65" s="31"/>
      <c r="E65" s="31"/>
      <c r="F65" s="31"/>
      <c r="G65" s="31"/>
      <c r="H65" s="31"/>
      <c r="I65" s="31"/>
    </row>
    <row r="66" spans="2:9">
      <c r="B66" s="30"/>
      <c r="C66" s="30"/>
      <c r="D66" s="31"/>
      <c r="E66" s="31"/>
      <c r="F66" s="31"/>
      <c r="G66" s="31"/>
      <c r="H66" s="31"/>
      <c r="I66" s="31"/>
    </row>
    <row r="67" spans="2:9">
      <c r="B67" s="30"/>
      <c r="C67" s="30"/>
      <c r="D67" s="31"/>
      <c r="E67" s="31"/>
      <c r="F67" s="31"/>
      <c r="G67" s="31"/>
      <c r="H67" s="31"/>
      <c r="I67" s="31"/>
    </row>
    <row r="68" spans="2:9">
      <c r="B68" s="30"/>
      <c r="C68" s="30"/>
      <c r="D68" s="31"/>
      <c r="E68" s="31"/>
      <c r="F68" s="31"/>
      <c r="G68" s="31"/>
      <c r="H68" s="31"/>
      <c r="I68" s="31"/>
    </row>
    <row r="69" spans="2:9">
      <c r="B69" s="30"/>
      <c r="C69" s="30"/>
      <c r="D69" s="31"/>
      <c r="E69" s="31"/>
      <c r="F69" s="31"/>
      <c r="G69" s="31"/>
      <c r="H69" s="31"/>
      <c r="I69" s="31"/>
    </row>
    <row r="70" spans="2:9">
      <c r="B70" s="30"/>
      <c r="C70" s="30"/>
      <c r="D70" s="31"/>
      <c r="E70" s="31"/>
      <c r="F70" s="31"/>
      <c r="G70" s="31"/>
      <c r="H70" s="31"/>
      <c r="I70" s="31"/>
    </row>
    <row r="71" spans="2:9">
      <c r="B71" s="30"/>
      <c r="C71" s="30"/>
      <c r="D71" s="31"/>
      <c r="E71" s="31"/>
      <c r="F71" s="31"/>
      <c r="G71" s="31"/>
      <c r="H71" s="31"/>
      <c r="I71" s="31"/>
    </row>
    <row r="72" spans="2:9"/>
    <row r="73" spans="2:9"/>
    <row r="74" spans="2:9"/>
    <row r="75" spans="2:9"/>
    <row r="76" spans="2:9"/>
    <row r="77" spans="2:9"/>
  </sheetData>
  <sheetProtection algorithmName="SHA-512" hashValue="oKvKXIbHYvTC69eJxRH7iUHA4NJZmzsAEWeGjDJdAdnCjbZIThGGMTbiBtsD4ozhmixqb01Al/In/w+Nj+5SGg==" saltValue="Sk2RtNCDuWgodXxn39Xhmw==" spinCount="100000" sheet="1"/>
  <protectedRanges>
    <protectedRange sqref="D28:N30" name="Range1_1"/>
  </protectedRanges>
  <mergeCells count="3">
    <mergeCell ref="C26:C27"/>
    <mergeCell ref="B26:B27"/>
    <mergeCell ref="B11:C11"/>
  </mergeCells>
  <conditionalFormatting sqref="D5:M6">
    <cfRule type="duplicateValues" dxfId="6" priority="3"/>
  </conditionalFormatting>
  <conditionalFormatting sqref="D15:M15">
    <cfRule type="duplicateValues" dxfId="5" priority="2"/>
  </conditionalFormatting>
  <conditionalFormatting sqref="D16:M16">
    <cfRule type="duplicateValues" dxfId="4" priority="1"/>
  </conditionalFormatting>
  <hyperlinks>
    <hyperlink ref="B1" location="'1. Index'!A1" display="Go To Index" xr:uid="{00000000-0004-0000-0400-000000000000}"/>
  </hyperlinks>
  <pageMargins left="0.7" right="0.7" top="0.75" bottom="0.75" header="0.3" footer="0.3"/>
  <pageSetup scale="67" orientation="landscape" r:id="rId1"/>
  <headerFooter>
    <oddFooter>&amp;R_x000D_&amp;1#&amp;"Calibri"&amp;10&amp;K000000 Confidential</oddFooter>
  </headerFooter>
  <colBreaks count="1" manualBreakCount="1">
    <brk id="4" min="1" max="1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75"/>
  <sheetViews>
    <sheetView showGridLines="0" zoomScale="70" zoomScaleNormal="70" workbookViewId="0">
      <pane xSplit="3" ySplit="7" topLeftCell="D17" activePane="bottomRight" state="frozen"/>
      <selection pane="topRight" activeCell="D1" sqref="D1"/>
      <selection pane="bottomLeft" activeCell="A7" sqref="A7"/>
      <selection pane="bottomRight" activeCell="C2" sqref="C2"/>
    </sheetView>
  </sheetViews>
  <sheetFormatPr defaultColWidth="8.77734375" defaultRowHeight="14.4" zeroHeight="1"/>
  <cols>
    <col min="1" max="1" width="2.77734375" style="30" customWidth="1"/>
    <col min="2" max="2" width="37.77734375" style="42" customWidth="1"/>
    <col min="3" max="3" width="23.77734375" style="42" customWidth="1"/>
    <col min="4" max="10" width="47.77734375" style="43" customWidth="1"/>
    <col min="11" max="12" width="47.77734375" style="30" customWidth="1"/>
    <col min="13" max="16384" width="8.77734375" style="30"/>
  </cols>
  <sheetData>
    <row r="1" spans="2:24">
      <c r="B1" s="115" t="s">
        <v>114</v>
      </c>
      <c r="C1" s="30"/>
      <c r="D1" s="31"/>
      <c r="E1" s="31"/>
      <c r="F1" s="31"/>
      <c r="G1" s="31"/>
      <c r="H1" s="31"/>
      <c r="I1" s="31"/>
      <c r="J1" s="31"/>
    </row>
    <row r="2" spans="2:24" ht="27.6">
      <c r="B2" s="85" t="s">
        <v>158</v>
      </c>
      <c r="C2" s="86" t="s">
        <v>116</v>
      </c>
      <c r="D2" s="86"/>
      <c r="E2" s="31"/>
      <c r="F2" s="31"/>
      <c r="G2" s="31"/>
      <c r="H2" s="31"/>
      <c r="I2" s="31"/>
      <c r="J2" s="31"/>
    </row>
    <row r="3" spans="2:24">
      <c r="B3" s="88" t="s">
        <v>159</v>
      </c>
      <c r="C3" s="89">
        <v>1104111</v>
      </c>
      <c r="D3" s="89"/>
      <c r="E3" s="30"/>
      <c r="F3" s="30"/>
      <c r="G3" s="30"/>
      <c r="H3" s="30"/>
      <c r="I3" s="30"/>
      <c r="J3" s="30"/>
    </row>
    <row r="4" spans="2:24">
      <c r="B4" s="30"/>
      <c r="C4" s="30"/>
      <c r="D4" s="31"/>
      <c r="E4" s="31"/>
      <c r="F4" s="31"/>
      <c r="G4" s="31"/>
      <c r="H4" s="48"/>
      <c r="I4" s="31"/>
      <c r="J4" s="31"/>
    </row>
    <row r="5" spans="2:24" ht="16.5" customHeight="1">
      <c r="B5" s="61" t="s">
        <v>9</v>
      </c>
      <c r="C5" s="69"/>
      <c r="D5" s="57">
        <v>110411101111</v>
      </c>
      <c r="E5" s="65">
        <v>110411101112</v>
      </c>
      <c r="F5" s="57">
        <v>110411101113</v>
      </c>
      <c r="G5" s="65">
        <v>110411101114</v>
      </c>
      <c r="H5" s="57">
        <v>110411101115</v>
      </c>
      <c r="I5" s="65">
        <v>110411101116</v>
      </c>
      <c r="J5" s="57">
        <v>110411101117</v>
      </c>
      <c r="K5" s="65">
        <v>110411101118</v>
      </c>
      <c r="L5" s="57">
        <v>110411101119</v>
      </c>
    </row>
    <row r="6" spans="2:24" ht="16.5" customHeight="1">
      <c r="B6" s="63" t="s">
        <v>79</v>
      </c>
      <c r="C6" s="59"/>
      <c r="D6" s="74" t="s">
        <v>80</v>
      </c>
      <c r="E6" s="59" t="s">
        <v>81</v>
      </c>
      <c r="F6" s="74" t="s">
        <v>82</v>
      </c>
      <c r="G6" s="59" t="s">
        <v>83</v>
      </c>
      <c r="H6" s="74" t="s">
        <v>84</v>
      </c>
      <c r="I6" s="59" t="s">
        <v>85</v>
      </c>
      <c r="J6" s="74" t="s">
        <v>86</v>
      </c>
      <c r="K6" s="59" t="s">
        <v>87</v>
      </c>
      <c r="L6" s="74" t="s">
        <v>88</v>
      </c>
    </row>
    <row r="7" spans="2:24" ht="16.5" customHeight="1">
      <c r="B7" s="47" t="s">
        <v>10</v>
      </c>
      <c r="C7" s="70"/>
      <c r="D7" s="58" t="s">
        <v>11</v>
      </c>
      <c r="E7" s="66" t="s">
        <v>12</v>
      </c>
      <c r="F7" s="58" t="s">
        <v>13</v>
      </c>
      <c r="G7" s="66" t="s">
        <v>14</v>
      </c>
      <c r="H7" s="58" t="s">
        <v>15</v>
      </c>
      <c r="I7" s="66" t="s">
        <v>16</v>
      </c>
      <c r="J7" s="58" t="s">
        <v>17</v>
      </c>
      <c r="K7" s="66" t="s">
        <v>18</v>
      </c>
      <c r="L7" s="58" t="s">
        <v>19</v>
      </c>
    </row>
    <row r="8" spans="2:24">
      <c r="B8" s="47" t="s">
        <v>20</v>
      </c>
      <c r="C8" s="71"/>
      <c r="D8" s="32">
        <v>1</v>
      </c>
      <c r="E8" s="67">
        <v>1</v>
      </c>
      <c r="F8" s="32">
        <v>1</v>
      </c>
      <c r="G8" s="67">
        <v>1</v>
      </c>
      <c r="H8" s="32">
        <v>1</v>
      </c>
      <c r="I8" s="67">
        <v>1</v>
      </c>
      <c r="J8" s="32">
        <v>1</v>
      </c>
      <c r="K8" s="67">
        <v>1</v>
      </c>
      <c r="L8" s="32">
        <v>1</v>
      </c>
    </row>
    <row r="9" spans="2:24">
      <c r="B9" s="47" t="s">
        <v>21</v>
      </c>
      <c r="C9" s="71"/>
      <c r="D9" s="49" t="s">
        <v>64</v>
      </c>
      <c r="E9" s="75" t="s">
        <v>64</v>
      </c>
      <c r="F9" s="49" t="s">
        <v>64</v>
      </c>
      <c r="G9" s="75" t="s">
        <v>64</v>
      </c>
      <c r="H9" s="49" t="s">
        <v>64</v>
      </c>
      <c r="I9" s="75" t="s">
        <v>64</v>
      </c>
      <c r="J9" s="49" t="s">
        <v>64</v>
      </c>
      <c r="K9" s="75" t="s">
        <v>64</v>
      </c>
      <c r="L9" s="49" t="s">
        <v>64</v>
      </c>
    </row>
    <row r="10" spans="2:24" ht="16.2">
      <c r="B10" s="47" t="s">
        <v>67</v>
      </c>
      <c r="C10" s="71"/>
      <c r="D10" s="49" t="s">
        <v>22</v>
      </c>
      <c r="E10" s="75" t="s">
        <v>23</v>
      </c>
      <c r="F10" s="49" t="s">
        <v>24</v>
      </c>
      <c r="G10" s="75" t="s">
        <v>25</v>
      </c>
      <c r="H10" s="49" t="s">
        <v>26</v>
      </c>
      <c r="I10" s="75" t="s">
        <v>24</v>
      </c>
      <c r="J10" s="49" t="s">
        <v>25</v>
      </c>
      <c r="K10" s="75" t="s">
        <v>27</v>
      </c>
      <c r="L10" s="49" t="s">
        <v>28</v>
      </c>
    </row>
    <row r="11" spans="2:24" ht="15.75" customHeight="1">
      <c r="B11" s="167" t="s">
        <v>29</v>
      </c>
      <c r="C11" s="168"/>
      <c r="D11" s="49" t="s">
        <v>30</v>
      </c>
      <c r="E11" s="75" t="s">
        <v>31</v>
      </c>
      <c r="F11" s="49" t="s">
        <v>32</v>
      </c>
      <c r="G11" s="75" t="s">
        <v>33</v>
      </c>
      <c r="H11" s="49" t="s">
        <v>34</v>
      </c>
      <c r="I11" s="75" t="s">
        <v>32</v>
      </c>
      <c r="J11" s="49" t="s">
        <v>33</v>
      </c>
      <c r="K11" s="75" t="s">
        <v>35</v>
      </c>
      <c r="L11" s="49" t="s">
        <v>36</v>
      </c>
      <c r="M11" s="31"/>
      <c r="N11" s="31"/>
      <c r="O11" s="31"/>
      <c r="P11" s="31"/>
      <c r="Q11" s="31"/>
      <c r="R11" s="31"/>
      <c r="S11" s="31"/>
      <c r="T11" s="31"/>
      <c r="U11" s="31"/>
      <c r="V11" s="31"/>
      <c r="W11" s="31"/>
      <c r="X11" s="31"/>
    </row>
    <row r="12" spans="2:24" ht="49.95" customHeight="1">
      <c r="B12" s="47" t="s">
        <v>37</v>
      </c>
      <c r="C12" s="70"/>
      <c r="D12" s="54" t="s">
        <v>38</v>
      </c>
      <c r="E12" s="76" t="s">
        <v>38</v>
      </c>
      <c r="F12" s="54" t="s">
        <v>38</v>
      </c>
      <c r="G12" s="76" t="s">
        <v>38</v>
      </c>
      <c r="H12" s="54" t="s">
        <v>38</v>
      </c>
      <c r="I12" s="76" t="s">
        <v>38</v>
      </c>
      <c r="J12" s="54" t="s">
        <v>38</v>
      </c>
      <c r="K12" s="76" t="s">
        <v>38</v>
      </c>
      <c r="L12" s="54" t="s">
        <v>38</v>
      </c>
    </row>
    <row r="13" spans="2:24" ht="49.95" customHeight="1">
      <c r="B13" s="33" t="s">
        <v>39</v>
      </c>
      <c r="C13" s="72"/>
      <c r="D13" s="54" t="s">
        <v>40</v>
      </c>
      <c r="E13" s="76" t="s">
        <v>40</v>
      </c>
      <c r="F13" s="54" t="s">
        <v>40</v>
      </c>
      <c r="G13" s="76" t="s">
        <v>40</v>
      </c>
      <c r="H13" s="54" t="s">
        <v>40</v>
      </c>
      <c r="I13" s="76" t="s">
        <v>40</v>
      </c>
      <c r="J13" s="54" t="s">
        <v>40</v>
      </c>
      <c r="K13" s="76" t="s">
        <v>40</v>
      </c>
      <c r="L13" s="54" t="s">
        <v>40</v>
      </c>
    </row>
    <row r="14" spans="2:24">
      <c r="B14" s="34" t="s">
        <v>65</v>
      </c>
      <c r="C14" s="73"/>
      <c r="D14" s="35" t="s">
        <v>68</v>
      </c>
      <c r="E14" s="68" t="s">
        <v>68</v>
      </c>
      <c r="F14" s="35" t="s">
        <v>68</v>
      </c>
      <c r="G14" s="68" t="s">
        <v>68</v>
      </c>
      <c r="H14" s="35" t="s">
        <v>68</v>
      </c>
      <c r="I14" s="68" t="s">
        <v>68</v>
      </c>
      <c r="J14" s="35" t="s">
        <v>68</v>
      </c>
      <c r="K14" s="68" t="s">
        <v>68</v>
      </c>
      <c r="L14" s="35" t="s">
        <v>68</v>
      </c>
    </row>
    <row r="15" spans="2:24" s="82" customFormat="1">
      <c r="B15" s="90" t="s">
        <v>118</v>
      </c>
      <c r="C15" s="91"/>
      <c r="D15" s="57">
        <v>110411101111</v>
      </c>
      <c r="E15" s="65">
        <v>110411101112</v>
      </c>
      <c r="F15" s="57">
        <v>110411101113</v>
      </c>
      <c r="G15" s="65">
        <v>110411101114</v>
      </c>
      <c r="H15" s="57">
        <v>110411101115</v>
      </c>
      <c r="I15" s="65">
        <v>110411101116</v>
      </c>
      <c r="J15" s="57">
        <v>110411101117</v>
      </c>
      <c r="K15" s="65">
        <v>110411101118</v>
      </c>
      <c r="L15" s="57">
        <v>110411101119</v>
      </c>
    </row>
    <row r="16" spans="2:24" s="82" customFormat="1">
      <c r="B16" s="113"/>
      <c r="C16" s="114"/>
      <c r="D16" s="74" t="s">
        <v>80</v>
      </c>
      <c r="E16" s="59" t="s">
        <v>81</v>
      </c>
      <c r="F16" s="74" t="s">
        <v>82</v>
      </c>
      <c r="G16" s="59" t="s">
        <v>83</v>
      </c>
      <c r="H16" s="74" t="s">
        <v>84</v>
      </c>
      <c r="I16" s="59" t="s">
        <v>85</v>
      </c>
      <c r="J16" s="74" t="s">
        <v>86</v>
      </c>
      <c r="K16" s="59" t="s">
        <v>87</v>
      </c>
      <c r="L16" s="74" t="s">
        <v>88</v>
      </c>
    </row>
    <row r="17" spans="1:25" s="82" customFormat="1" ht="21" customHeight="1">
      <c r="B17" s="93" t="s">
        <v>119</v>
      </c>
      <c r="C17" s="94"/>
      <c r="D17" s="92" t="s">
        <v>160</v>
      </c>
      <c r="E17" s="92" t="s">
        <v>161</v>
      </c>
      <c r="F17" s="92" t="s">
        <v>162</v>
      </c>
      <c r="G17" s="92" t="s">
        <v>163</v>
      </c>
      <c r="H17" s="92" t="s">
        <v>164</v>
      </c>
      <c r="I17" s="92" t="s">
        <v>165</v>
      </c>
      <c r="J17" s="92" t="s">
        <v>166</v>
      </c>
      <c r="K17" s="92" t="s">
        <v>167</v>
      </c>
      <c r="L17" s="92" t="s">
        <v>168</v>
      </c>
    </row>
    <row r="18" spans="1:25" s="82" customFormat="1" ht="18.75" customHeight="1">
      <c r="B18" s="93" t="s">
        <v>131</v>
      </c>
      <c r="C18" s="94"/>
      <c r="D18" s="96">
        <v>1</v>
      </c>
      <c r="E18" s="96">
        <v>1</v>
      </c>
      <c r="F18" s="96">
        <v>1</v>
      </c>
      <c r="G18" s="96">
        <v>1</v>
      </c>
      <c r="H18" s="96">
        <v>1</v>
      </c>
      <c r="I18" s="96">
        <v>1</v>
      </c>
      <c r="J18" s="96">
        <v>1</v>
      </c>
      <c r="K18" s="96">
        <v>1</v>
      </c>
      <c r="L18" s="96">
        <v>1</v>
      </c>
    </row>
    <row r="19" spans="1:25" s="82" customFormat="1" ht="13.8">
      <c r="B19" s="93" t="s">
        <v>132</v>
      </c>
      <c r="C19" s="94"/>
      <c r="D19" s="96" t="s">
        <v>156</v>
      </c>
      <c r="E19" s="96" t="s">
        <v>156</v>
      </c>
      <c r="F19" s="96" t="s">
        <v>156</v>
      </c>
      <c r="G19" s="96" t="s">
        <v>156</v>
      </c>
      <c r="H19" s="96" t="s">
        <v>156</v>
      </c>
      <c r="I19" s="96" t="s">
        <v>156</v>
      </c>
      <c r="J19" s="96" t="s">
        <v>156</v>
      </c>
      <c r="K19" s="96" t="s">
        <v>156</v>
      </c>
      <c r="L19" s="96" t="s">
        <v>156</v>
      </c>
      <c r="M19" s="84"/>
      <c r="N19" s="84"/>
      <c r="O19" s="84"/>
      <c r="P19" s="84"/>
      <c r="Q19" s="84"/>
      <c r="R19" s="84"/>
      <c r="S19" s="84"/>
      <c r="T19" s="84"/>
      <c r="U19" s="84"/>
      <c r="V19" s="84"/>
      <c r="W19" s="84"/>
      <c r="X19" s="84"/>
      <c r="Y19" s="84"/>
    </row>
    <row r="20" spans="1:25" s="82" customFormat="1" ht="13.8">
      <c r="B20" s="93" t="s">
        <v>133</v>
      </c>
      <c r="C20" s="94"/>
      <c r="D20" s="96" t="s">
        <v>169</v>
      </c>
      <c r="E20" s="96" t="s">
        <v>139</v>
      </c>
      <c r="F20" s="96" t="s">
        <v>170</v>
      </c>
      <c r="G20" s="96" t="s">
        <v>171</v>
      </c>
      <c r="H20" s="96" t="s">
        <v>172</v>
      </c>
      <c r="I20" s="96" t="s">
        <v>170</v>
      </c>
      <c r="J20" s="96" t="s">
        <v>171</v>
      </c>
      <c r="K20" s="96" t="s">
        <v>173</v>
      </c>
      <c r="L20" s="96" t="s">
        <v>174</v>
      </c>
      <c r="M20" s="84"/>
      <c r="N20" s="84"/>
      <c r="O20" s="84"/>
      <c r="P20" s="84"/>
      <c r="Q20" s="84"/>
      <c r="R20" s="84"/>
      <c r="S20" s="84"/>
      <c r="T20" s="84"/>
      <c r="U20" s="84"/>
      <c r="V20" s="84"/>
      <c r="W20" s="84"/>
      <c r="X20" s="84"/>
      <c r="Y20" s="84"/>
    </row>
    <row r="21" spans="1:25" s="82" customFormat="1" ht="13.8">
      <c r="B21" s="93" t="s">
        <v>141</v>
      </c>
      <c r="C21" s="94"/>
      <c r="D21" s="96" t="s">
        <v>30</v>
      </c>
      <c r="E21" s="96" t="s">
        <v>31</v>
      </c>
      <c r="F21" s="96" t="s">
        <v>32</v>
      </c>
      <c r="G21" s="96" t="s">
        <v>33</v>
      </c>
      <c r="H21" s="96" t="s">
        <v>34</v>
      </c>
      <c r="I21" s="96" t="s">
        <v>32</v>
      </c>
      <c r="J21" s="96" t="s">
        <v>33</v>
      </c>
      <c r="K21" s="96" t="s">
        <v>175</v>
      </c>
      <c r="L21" s="96" t="s">
        <v>176</v>
      </c>
      <c r="M21" s="84"/>
      <c r="N21" s="84"/>
      <c r="O21" s="84"/>
      <c r="P21" s="84"/>
      <c r="Q21" s="84"/>
      <c r="R21" s="84"/>
      <c r="S21" s="84"/>
      <c r="T21" s="84"/>
      <c r="U21" s="84"/>
      <c r="V21" s="84"/>
      <c r="W21" s="84"/>
      <c r="X21" s="84"/>
      <c r="Y21" s="84"/>
    </row>
    <row r="22" spans="1:25" s="82" customFormat="1" ht="15.75" customHeight="1">
      <c r="A22" s="84"/>
      <c r="B22" s="93" t="s">
        <v>143</v>
      </c>
      <c r="C22" s="97"/>
      <c r="D22" s="96" t="s">
        <v>144</v>
      </c>
      <c r="E22" s="96" t="s">
        <v>144</v>
      </c>
      <c r="F22" s="96" t="s">
        <v>144</v>
      </c>
      <c r="G22" s="96" t="s">
        <v>144</v>
      </c>
      <c r="H22" s="96" t="s">
        <v>144</v>
      </c>
      <c r="I22" s="96" t="s">
        <v>144</v>
      </c>
      <c r="J22" s="96" t="s">
        <v>144</v>
      </c>
      <c r="K22" s="96" t="s">
        <v>144</v>
      </c>
      <c r="L22" s="96" t="s">
        <v>144</v>
      </c>
    </row>
    <row r="23" spans="1:25" s="82" customFormat="1" ht="27.6">
      <c r="B23" s="93" t="s">
        <v>145</v>
      </c>
      <c r="C23" s="98"/>
      <c r="D23" s="96" t="s">
        <v>146</v>
      </c>
      <c r="E23" s="96" t="s">
        <v>146</v>
      </c>
      <c r="F23" s="96" t="s">
        <v>146</v>
      </c>
      <c r="G23" s="96" t="s">
        <v>146</v>
      </c>
      <c r="H23" s="96" t="s">
        <v>146</v>
      </c>
      <c r="I23" s="96" t="s">
        <v>146</v>
      </c>
      <c r="J23" s="96" t="s">
        <v>146</v>
      </c>
      <c r="K23" s="96" t="s">
        <v>146</v>
      </c>
      <c r="L23" s="96" t="s">
        <v>146</v>
      </c>
    </row>
    <row r="24" spans="1:25" s="82" customFormat="1" ht="13.8">
      <c r="B24" s="99" t="s">
        <v>147</v>
      </c>
      <c r="C24" s="100"/>
      <c r="D24" s="101" t="s">
        <v>154</v>
      </c>
      <c r="E24" s="101" t="s">
        <v>154</v>
      </c>
      <c r="F24" s="101" t="s">
        <v>154</v>
      </c>
      <c r="G24" s="101" t="s">
        <v>154</v>
      </c>
      <c r="H24" s="101" t="s">
        <v>154</v>
      </c>
      <c r="I24" s="101" t="s">
        <v>154</v>
      </c>
      <c r="J24" s="101" t="s">
        <v>154</v>
      </c>
      <c r="K24" s="101" t="s">
        <v>154</v>
      </c>
      <c r="L24" s="101" t="s">
        <v>154</v>
      </c>
    </row>
    <row r="25" spans="1:25">
      <c r="B25" s="36"/>
      <c r="C25" s="36"/>
      <c r="D25" s="37"/>
      <c r="E25" s="37"/>
      <c r="F25" s="37"/>
      <c r="G25" s="37"/>
      <c r="H25" s="37"/>
      <c r="I25" s="37"/>
      <c r="J25" s="37"/>
    </row>
    <row r="26" spans="1:25" ht="19.95" customHeight="1">
      <c r="B26" s="169" t="s">
        <v>41</v>
      </c>
      <c r="C26" s="171" t="s">
        <v>42</v>
      </c>
      <c r="D26" s="52">
        <f>D5</f>
        <v>110411101111</v>
      </c>
      <c r="E26" s="52">
        <f>E5</f>
        <v>110411101112</v>
      </c>
      <c r="F26" s="52">
        <f t="shared" ref="F26:L26" si="0">F5</f>
        <v>110411101113</v>
      </c>
      <c r="G26" s="52">
        <f t="shared" si="0"/>
        <v>110411101114</v>
      </c>
      <c r="H26" s="52">
        <f t="shared" si="0"/>
        <v>110411101115</v>
      </c>
      <c r="I26" s="52">
        <f t="shared" si="0"/>
        <v>110411101116</v>
      </c>
      <c r="J26" s="52">
        <f t="shared" si="0"/>
        <v>110411101117</v>
      </c>
      <c r="K26" s="52">
        <f t="shared" si="0"/>
        <v>110411101118</v>
      </c>
      <c r="L26" s="52">
        <f t="shared" si="0"/>
        <v>110411101119</v>
      </c>
    </row>
    <row r="27" spans="1:25" ht="19.95" customHeight="1">
      <c r="B27" s="170"/>
      <c r="C27" s="172"/>
      <c r="D27" s="53" t="s">
        <v>11</v>
      </c>
      <c r="E27" s="53" t="s">
        <v>12</v>
      </c>
      <c r="F27" s="53" t="s">
        <v>13</v>
      </c>
      <c r="G27" s="53" t="s">
        <v>14</v>
      </c>
      <c r="H27" s="53" t="s">
        <v>15</v>
      </c>
      <c r="I27" s="53" t="s">
        <v>16</v>
      </c>
      <c r="J27" s="53" t="s">
        <v>17</v>
      </c>
      <c r="K27" s="53" t="s">
        <v>18</v>
      </c>
      <c r="L27" s="53" t="s">
        <v>19</v>
      </c>
    </row>
    <row r="28" spans="1:25">
      <c r="B28" s="116" t="s">
        <v>177</v>
      </c>
      <c r="C28" s="38">
        <v>20000</v>
      </c>
      <c r="D28" s="39"/>
      <c r="E28" s="39"/>
      <c r="F28" s="39"/>
      <c r="G28" s="39"/>
      <c r="H28" s="39"/>
      <c r="I28" s="39"/>
      <c r="J28" s="39"/>
      <c r="K28" s="39"/>
      <c r="L28" s="39"/>
      <c r="M28" s="31"/>
      <c r="N28" s="31"/>
      <c r="O28" s="31"/>
      <c r="P28" s="31"/>
      <c r="Q28" s="31"/>
      <c r="R28" s="31"/>
      <c r="S28" s="31"/>
      <c r="T28" s="31"/>
      <c r="U28" s="31"/>
      <c r="V28" s="31"/>
      <c r="W28" s="31"/>
      <c r="X28" s="31"/>
    </row>
    <row r="29" spans="1:25" ht="32.4">
      <c r="B29" s="104" t="s">
        <v>178</v>
      </c>
      <c r="C29" s="38">
        <v>150</v>
      </c>
      <c r="D29" s="39"/>
      <c r="E29" s="39"/>
      <c r="F29" s="39"/>
      <c r="G29" s="39"/>
      <c r="H29" s="39"/>
      <c r="I29" s="39"/>
      <c r="J29" s="39"/>
      <c r="K29" s="39"/>
      <c r="L29" s="39"/>
      <c r="M29" s="31"/>
      <c r="N29" s="31"/>
      <c r="O29" s="31"/>
      <c r="P29" s="31"/>
      <c r="Q29" s="31"/>
      <c r="R29" s="31"/>
      <c r="S29" s="31"/>
      <c r="T29" s="31"/>
      <c r="U29" s="31"/>
      <c r="V29" s="31"/>
      <c r="W29" s="31"/>
      <c r="X29" s="31"/>
    </row>
    <row r="30" spans="1:25" ht="30.6">
      <c r="B30" s="117" t="s">
        <v>179</v>
      </c>
      <c r="C30" s="40">
        <f t="shared" ref="C30:L30" si="1">C28/C29</f>
        <v>133.33333333333334</v>
      </c>
      <c r="D30" s="41" t="e">
        <f t="shared" si="1"/>
        <v>#DIV/0!</v>
      </c>
      <c r="E30" s="41" t="e">
        <f t="shared" si="1"/>
        <v>#DIV/0!</v>
      </c>
      <c r="F30" s="41" t="e">
        <f t="shared" si="1"/>
        <v>#DIV/0!</v>
      </c>
      <c r="G30" s="41" t="e">
        <f t="shared" si="1"/>
        <v>#DIV/0!</v>
      </c>
      <c r="H30" s="41" t="e">
        <f t="shared" si="1"/>
        <v>#DIV/0!</v>
      </c>
      <c r="I30" s="41" t="e">
        <f t="shared" si="1"/>
        <v>#DIV/0!</v>
      </c>
      <c r="J30" s="41" t="e">
        <f t="shared" si="1"/>
        <v>#DIV/0!</v>
      </c>
      <c r="K30" s="41" t="e">
        <f t="shared" si="1"/>
        <v>#DIV/0!</v>
      </c>
      <c r="L30" s="41" t="e">
        <f t="shared" si="1"/>
        <v>#DIV/0!</v>
      </c>
      <c r="M30" s="31"/>
      <c r="N30" s="31"/>
      <c r="O30" s="31"/>
      <c r="P30" s="31"/>
      <c r="Q30" s="31"/>
      <c r="R30" s="31"/>
      <c r="S30" s="31"/>
      <c r="T30" s="31"/>
      <c r="U30" s="31"/>
      <c r="V30" s="31"/>
      <c r="W30" s="31"/>
      <c r="X30" s="31"/>
    </row>
    <row r="31" spans="1:25" s="82" customFormat="1" ht="28.8">
      <c r="B31" s="107" t="s">
        <v>150</v>
      </c>
      <c r="C31" s="108"/>
      <c r="D31" s="109" t="e">
        <f>D30*((50+80)/2)</f>
        <v>#DIV/0!</v>
      </c>
      <c r="E31" s="109" t="e">
        <f>E30*((80+120)/2)</f>
        <v>#DIV/0!</v>
      </c>
      <c r="F31" s="109" t="e">
        <f>F30*((120+180)/2)</f>
        <v>#DIV/0!</v>
      </c>
      <c r="G31" s="109" t="e">
        <f>G30*((180+240)/2)</f>
        <v>#DIV/0!</v>
      </c>
      <c r="H31" s="109" t="e">
        <f>H30*((90+120)/2)</f>
        <v>#DIV/0!</v>
      </c>
      <c r="I31" s="109" t="e">
        <f>I30*((120+180)/2)</f>
        <v>#DIV/0!</v>
      </c>
      <c r="J31" s="109" t="e">
        <f>J30*((180+240)/2)</f>
        <v>#DIV/0!</v>
      </c>
      <c r="K31" s="109" t="e">
        <f>K30*((240+300)/2)</f>
        <v>#DIV/0!</v>
      </c>
      <c r="L31" s="109" t="e">
        <f>L30*((300+360)/2)</f>
        <v>#DIV/0!</v>
      </c>
    </row>
    <row r="32" spans="1:25">
      <c r="A32" s="31"/>
      <c r="B32" s="31"/>
      <c r="C32" s="31"/>
      <c r="D32" s="31"/>
      <c r="E32" s="31"/>
      <c r="F32" s="31"/>
      <c r="G32" s="31"/>
      <c r="H32" s="31"/>
      <c r="I32" s="31"/>
      <c r="J32" s="31"/>
    </row>
    <row r="33" spans="2:10">
      <c r="B33" s="30"/>
      <c r="C33" s="30"/>
      <c r="D33" s="31"/>
      <c r="E33" s="31"/>
      <c r="F33" s="31"/>
      <c r="G33" s="31"/>
      <c r="H33" s="31"/>
      <c r="I33" s="31"/>
      <c r="J33" s="31"/>
    </row>
    <row r="34" spans="2:10">
      <c r="B34" s="30"/>
      <c r="C34" s="30"/>
      <c r="D34" s="31"/>
      <c r="E34" s="31"/>
      <c r="F34" s="31"/>
      <c r="G34" s="31"/>
      <c r="H34" s="31"/>
      <c r="I34" s="31"/>
      <c r="J34" s="31"/>
    </row>
    <row r="35" spans="2:10">
      <c r="B35" s="30"/>
      <c r="C35" s="30"/>
      <c r="D35" s="31"/>
      <c r="E35" s="31"/>
      <c r="F35" s="31"/>
      <c r="G35" s="31"/>
      <c r="H35" s="31"/>
      <c r="I35" s="31"/>
      <c r="J35" s="31"/>
    </row>
    <row r="36" spans="2:10">
      <c r="B36" s="30"/>
      <c r="C36" s="30"/>
      <c r="D36" s="31"/>
      <c r="E36" s="31"/>
      <c r="F36" s="31"/>
      <c r="G36" s="31"/>
      <c r="H36" s="31"/>
      <c r="I36" s="31"/>
      <c r="J36" s="31"/>
    </row>
    <row r="37" spans="2:10">
      <c r="B37" s="30"/>
      <c r="C37" s="30"/>
      <c r="D37" s="31"/>
      <c r="E37" s="31"/>
      <c r="F37" s="31"/>
      <c r="G37" s="50"/>
      <c r="H37" s="31"/>
      <c r="I37" s="31"/>
      <c r="J37" s="31"/>
    </row>
    <row r="38" spans="2:10">
      <c r="B38" s="30"/>
      <c r="C38" s="30"/>
      <c r="D38" s="31"/>
      <c r="E38" s="31"/>
      <c r="F38" s="31"/>
      <c r="G38" s="50"/>
      <c r="H38" s="31"/>
      <c r="I38" s="31"/>
      <c r="J38" s="31"/>
    </row>
    <row r="39" spans="2:10">
      <c r="B39" s="30"/>
      <c r="C39" s="30"/>
      <c r="D39" s="31"/>
      <c r="E39" s="31"/>
      <c r="F39" s="31"/>
      <c r="G39" s="50"/>
      <c r="H39" s="31"/>
      <c r="I39" s="31"/>
      <c r="J39" s="31"/>
    </row>
    <row r="40" spans="2:10">
      <c r="B40" s="30"/>
      <c r="C40" s="30"/>
      <c r="D40" s="31"/>
      <c r="E40" s="31"/>
      <c r="F40" s="31"/>
      <c r="G40" s="50"/>
      <c r="H40" s="31"/>
      <c r="I40" s="31"/>
      <c r="J40" s="31"/>
    </row>
    <row r="41" spans="2:10">
      <c r="B41" s="30"/>
      <c r="C41" s="30"/>
      <c r="D41" s="31"/>
      <c r="E41" s="31"/>
      <c r="F41" s="31"/>
      <c r="G41" s="50"/>
      <c r="H41" s="31"/>
      <c r="I41" s="31"/>
      <c r="J41" s="31"/>
    </row>
    <row r="42" spans="2:10">
      <c r="B42" s="30"/>
      <c r="C42" s="30"/>
      <c r="D42" s="31"/>
      <c r="E42" s="31"/>
      <c r="F42" s="31"/>
      <c r="G42" s="31"/>
      <c r="H42" s="31"/>
      <c r="I42" s="31"/>
      <c r="J42" s="31"/>
    </row>
    <row r="43" spans="2:10">
      <c r="B43" s="30"/>
      <c r="C43" s="30"/>
      <c r="D43" s="31"/>
      <c r="E43" s="31"/>
      <c r="F43" s="31"/>
      <c r="G43" s="31"/>
      <c r="H43" s="31"/>
      <c r="I43" s="31"/>
      <c r="J43" s="31"/>
    </row>
    <row r="44" spans="2:10">
      <c r="B44" s="30"/>
      <c r="C44" s="30"/>
      <c r="D44" s="31"/>
      <c r="E44" s="31"/>
      <c r="F44" s="31"/>
      <c r="G44" s="31"/>
      <c r="H44" s="31"/>
      <c r="I44" s="31"/>
      <c r="J44" s="31"/>
    </row>
    <row r="45" spans="2:10">
      <c r="B45" s="30"/>
      <c r="C45" s="30"/>
      <c r="D45" s="31"/>
      <c r="E45" s="31"/>
      <c r="F45" s="31"/>
      <c r="G45" s="31"/>
      <c r="H45" s="31"/>
      <c r="I45" s="31"/>
      <c r="J45" s="31"/>
    </row>
    <row r="46" spans="2:10">
      <c r="B46" s="30"/>
      <c r="C46" s="30"/>
      <c r="D46" s="31"/>
      <c r="E46" s="31"/>
      <c r="F46" s="31"/>
      <c r="G46" s="31"/>
      <c r="H46" s="31"/>
      <c r="I46" s="31"/>
      <c r="J46" s="31"/>
    </row>
    <row r="47" spans="2:10">
      <c r="B47" s="30"/>
      <c r="C47" s="30"/>
      <c r="D47" s="31"/>
      <c r="E47" s="31"/>
      <c r="F47" s="31"/>
      <c r="G47" s="31"/>
      <c r="H47" s="31"/>
      <c r="I47" s="31"/>
      <c r="J47" s="31"/>
    </row>
    <row r="48" spans="2:10">
      <c r="B48" s="30"/>
      <c r="C48" s="30"/>
      <c r="D48" s="31"/>
      <c r="E48" s="31"/>
      <c r="F48" s="31"/>
      <c r="G48" s="31"/>
      <c r="H48" s="31"/>
      <c r="I48" s="31"/>
      <c r="J48" s="31"/>
    </row>
    <row r="49" spans="2:10">
      <c r="B49" s="30"/>
      <c r="C49" s="30"/>
      <c r="D49" s="31"/>
      <c r="E49" s="31"/>
      <c r="F49" s="31"/>
      <c r="G49" s="31"/>
      <c r="H49" s="31"/>
      <c r="I49" s="31"/>
      <c r="J49" s="31"/>
    </row>
    <row r="50" spans="2:10">
      <c r="B50" s="30"/>
      <c r="C50" s="30"/>
      <c r="D50" s="31"/>
      <c r="E50" s="31"/>
      <c r="F50" s="31"/>
      <c r="G50" s="31"/>
      <c r="H50" s="31"/>
      <c r="I50" s="31"/>
      <c r="J50" s="31"/>
    </row>
    <row r="51" spans="2:10">
      <c r="B51" s="30"/>
      <c r="C51" s="30"/>
      <c r="D51" s="31"/>
      <c r="E51" s="31"/>
      <c r="F51" s="31"/>
      <c r="G51" s="31"/>
      <c r="H51" s="31"/>
      <c r="I51" s="31"/>
      <c r="J51" s="31"/>
    </row>
    <row r="52" spans="2:10">
      <c r="B52" s="30"/>
      <c r="C52" s="30"/>
      <c r="D52" s="31"/>
      <c r="E52" s="31"/>
      <c r="F52" s="31"/>
      <c r="G52" s="31"/>
      <c r="H52" s="31"/>
      <c r="I52" s="31"/>
      <c r="J52" s="31"/>
    </row>
    <row r="53" spans="2:10">
      <c r="B53" s="30"/>
      <c r="C53" s="30"/>
      <c r="D53" s="31"/>
      <c r="E53" s="31"/>
      <c r="F53" s="31"/>
      <c r="G53" s="31"/>
      <c r="H53" s="31"/>
      <c r="I53" s="31"/>
      <c r="J53" s="31"/>
    </row>
    <row r="54" spans="2:10">
      <c r="B54" s="30"/>
      <c r="C54" s="30"/>
      <c r="D54" s="31"/>
      <c r="E54" s="31"/>
      <c r="F54" s="31"/>
      <c r="G54" s="31"/>
      <c r="H54" s="31"/>
      <c r="I54" s="31"/>
      <c r="J54" s="31"/>
    </row>
    <row r="55" spans="2:10">
      <c r="B55" s="30"/>
      <c r="C55" s="30"/>
      <c r="D55" s="31"/>
      <c r="E55" s="31"/>
      <c r="F55" s="31"/>
      <c r="G55" s="31"/>
      <c r="H55" s="31"/>
      <c r="I55" s="31"/>
      <c r="J55" s="31"/>
    </row>
    <row r="56" spans="2:10">
      <c r="B56" s="30"/>
      <c r="C56" s="30"/>
      <c r="D56" s="31"/>
      <c r="E56" s="31"/>
      <c r="F56" s="31"/>
      <c r="G56" s="31"/>
      <c r="H56" s="31"/>
      <c r="I56" s="31"/>
      <c r="J56" s="31"/>
    </row>
    <row r="57" spans="2:10">
      <c r="B57" s="30"/>
      <c r="C57" s="30"/>
      <c r="D57" s="31"/>
      <c r="E57" s="31"/>
      <c r="F57" s="31"/>
      <c r="G57" s="31"/>
      <c r="H57" s="31"/>
      <c r="I57" s="31"/>
      <c r="J57" s="31"/>
    </row>
    <row r="58" spans="2:10">
      <c r="B58" s="30"/>
      <c r="C58" s="30"/>
      <c r="D58" s="31"/>
      <c r="E58" s="31"/>
      <c r="F58" s="31"/>
      <c r="G58" s="31"/>
      <c r="H58" s="31"/>
      <c r="I58" s="31"/>
      <c r="J58" s="31"/>
    </row>
    <row r="59" spans="2:10">
      <c r="B59" s="30"/>
      <c r="C59" s="30"/>
      <c r="D59" s="31"/>
      <c r="E59" s="31"/>
      <c r="F59" s="31"/>
      <c r="G59" s="31"/>
      <c r="H59" s="31"/>
      <c r="I59" s="31"/>
      <c r="J59" s="31"/>
    </row>
    <row r="60" spans="2:10">
      <c r="B60" s="30"/>
      <c r="C60" s="30"/>
      <c r="D60" s="31"/>
      <c r="E60" s="31"/>
      <c r="F60" s="31"/>
      <c r="G60" s="31"/>
      <c r="H60" s="31"/>
      <c r="I60" s="31"/>
      <c r="J60" s="31"/>
    </row>
    <row r="61" spans="2:10">
      <c r="B61" s="30"/>
      <c r="C61" s="30"/>
      <c r="D61" s="31"/>
      <c r="E61" s="31"/>
      <c r="F61" s="31"/>
      <c r="G61" s="31"/>
      <c r="H61" s="31"/>
      <c r="I61" s="31"/>
      <c r="J61" s="31"/>
    </row>
    <row r="62" spans="2:10">
      <c r="B62" s="30"/>
      <c r="C62" s="30"/>
      <c r="D62" s="31"/>
      <c r="E62" s="31"/>
      <c r="F62" s="31"/>
      <c r="G62" s="31"/>
      <c r="H62" s="31"/>
      <c r="I62" s="31"/>
      <c r="J62" s="31"/>
    </row>
    <row r="63" spans="2:10">
      <c r="B63" s="30"/>
      <c r="C63" s="30"/>
      <c r="D63" s="31"/>
      <c r="E63" s="31"/>
      <c r="F63" s="31"/>
      <c r="G63" s="31"/>
      <c r="H63" s="31"/>
      <c r="I63" s="31"/>
      <c r="J63" s="31"/>
    </row>
    <row r="64" spans="2:10">
      <c r="B64" s="30"/>
      <c r="C64" s="30"/>
      <c r="D64" s="31"/>
      <c r="E64" s="31"/>
      <c r="F64" s="31"/>
      <c r="G64" s="31"/>
      <c r="H64" s="31"/>
      <c r="I64" s="31"/>
      <c r="J64" s="31"/>
    </row>
    <row r="65" spans="2:10">
      <c r="B65" s="30"/>
      <c r="C65" s="30"/>
      <c r="D65" s="31"/>
      <c r="E65" s="31"/>
      <c r="F65" s="31"/>
      <c r="G65" s="31"/>
      <c r="H65" s="31"/>
      <c r="I65" s="31"/>
      <c r="J65" s="31"/>
    </row>
    <row r="66" spans="2:10">
      <c r="B66" s="30"/>
      <c r="C66" s="30"/>
      <c r="D66" s="31"/>
      <c r="E66" s="31"/>
      <c r="F66" s="31"/>
      <c r="G66" s="31"/>
      <c r="H66" s="31"/>
      <c r="I66" s="31"/>
      <c r="J66" s="31"/>
    </row>
    <row r="67" spans="2:10">
      <c r="B67" s="30"/>
      <c r="C67" s="30"/>
      <c r="D67" s="31"/>
      <c r="E67" s="31"/>
      <c r="F67" s="31"/>
      <c r="G67" s="31"/>
      <c r="H67" s="31"/>
      <c r="I67" s="31"/>
      <c r="J67" s="31"/>
    </row>
    <row r="68" spans="2:10">
      <c r="B68" s="30"/>
      <c r="C68" s="30"/>
      <c r="D68" s="31"/>
      <c r="E68" s="31"/>
      <c r="F68" s="31"/>
      <c r="G68" s="31"/>
      <c r="H68" s="31"/>
      <c r="I68" s="31"/>
      <c r="J68" s="31"/>
    </row>
    <row r="69" spans="2:10">
      <c r="B69" s="30"/>
      <c r="C69" s="30"/>
      <c r="D69" s="31"/>
      <c r="E69" s="31"/>
      <c r="F69" s="31"/>
      <c r="G69" s="31"/>
      <c r="H69" s="31"/>
      <c r="I69" s="31"/>
      <c r="J69" s="31"/>
    </row>
    <row r="70" spans="2:10">
      <c r="B70" s="30"/>
      <c r="C70" s="30"/>
      <c r="D70" s="31"/>
      <c r="E70" s="31"/>
      <c r="F70" s="31"/>
      <c r="G70" s="31"/>
      <c r="H70" s="31"/>
      <c r="I70" s="31"/>
      <c r="J70" s="31"/>
    </row>
    <row r="71" spans="2:10">
      <c r="B71" s="30"/>
      <c r="C71" s="30"/>
      <c r="D71" s="31"/>
      <c r="E71" s="31"/>
      <c r="F71" s="31"/>
      <c r="G71" s="31"/>
      <c r="H71" s="31"/>
      <c r="I71" s="31"/>
      <c r="J71" s="31"/>
    </row>
    <row r="72" spans="2:10">
      <c r="B72" s="30"/>
      <c r="C72" s="30"/>
      <c r="D72" s="31"/>
      <c r="E72" s="31"/>
      <c r="F72" s="31"/>
      <c r="G72" s="31"/>
      <c r="H72" s="31"/>
      <c r="I72" s="31"/>
      <c r="J72" s="31"/>
    </row>
    <row r="73" spans="2:10">
      <c r="B73" s="30"/>
      <c r="C73" s="30"/>
      <c r="D73" s="31"/>
      <c r="E73" s="31"/>
      <c r="F73" s="31"/>
      <c r="G73" s="31"/>
      <c r="H73" s="31"/>
      <c r="I73" s="31"/>
      <c r="J73" s="31"/>
    </row>
    <row r="74" spans="2:10">
      <c r="B74" s="30"/>
      <c r="C74" s="30"/>
      <c r="D74" s="31"/>
      <c r="E74" s="31"/>
      <c r="F74" s="31"/>
      <c r="G74" s="31"/>
      <c r="H74" s="31"/>
      <c r="I74" s="31"/>
      <c r="J74" s="31"/>
    </row>
    <row r="75" spans="2:10"/>
  </sheetData>
  <sheetProtection algorithmName="SHA-512" hashValue="aGTuhXNr1XqDVHUlvk9+RftQ4sr986s8cGh1jymQn02SDTkpczxxMs+nd6rtGYjOLkwPcO0Hu81ag5Ct4Clk3w==" saltValue="bx3ChQ+O3H5Ai7J5j1EXAg==" spinCount="100000" sheet="1"/>
  <protectedRanges>
    <protectedRange sqref="D28:L30" name="Range1"/>
  </protectedRanges>
  <mergeCells count="3">
    <mergeCell ref="B26:B27"/>
    <mergeCell ref="C26:C27"/>
    <mergeCell ref="B11:C11"/>
  </mergeCells>
  <phoneticPr fontId="19" type="noConversion"/>
  <conditionalFormatting sqref="D5:L6">
    <cfRule type="duplicateValues" dxfId="3" priority="2"/>
  </conditionalFormatting>
  <conditionalFormatting sqref="D15:L16">
    <cfRule type="duplicateValues" dxfId="2" priority="1"/>
  </conditionalFormatting>
  <hyperlinks>
    <hyperlink ref="B1" location="'1. Index'!A1" display="Go To Index" xr:uid="{00000000-0004-0000-0500-000000000000}"/>
  </hyperlinks>
  <pageMargins left="0.7" right="0.7" top="0.75" bottom="0.75" header="0.3" footer="0.3"/>
  <pageSetup scale="67" orientation="landscape" r:id="rId1"/>
  <headerFooter>
    <oddFooter>&amp;R_x000D_&amp;1#&amp;"Calibri"&amp;10&amp;K000000 Confidential</oddFooter>
  </headerFooter>
  <colBreaks count="1" manualBreakCount="1">
    <brk id="4" min="1" max="1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L22"/>
  <sheetViews>
    <sheetView zoomScale="80" zoomScaleNormal="80" workbookViewId="0">
      <pane xSplit="3" ySplit="2" topLeftCell="G3" activePane="bottomRight" state="frozen"/>
      <selection pane="topRight" activeCell="D1" sqref="D1"/>
      <selection pane="bottomLeft" activeCell="A3" sqref="A3"/>
      <selection pane="bottomRight" activeCell="G32" sqref="G32"/>
    </sheetView>
  </sheetViews>
  <sheetFormatPr defaultColWidth="8.77734375" defaultRowHeight="14.4"/>
  <cols>
    <col min="1" max="1" width="2.77734375" customWidth="1"/>
    <col min="2" max="2" width="19.5546875" customWidth="1"/>
    <col min="3" max="3" width="39.21875" style="27" customWidth="1"/>
    <col min="4" max="10" width="18.6640625" customWidth="1"/>
    <col min="11" max="11" width="10.44140625" customWidth="1"/>
    <col min="12" max="12" width="28.6640625" customWidth="1"/>
  </cols>
  <sheetData>
    <row r="1" spans="2:12">
      <c r="B1" s="29" t="s">
        <v>2</v>
      </c>
      <c r="J1" s="28" t="s">
        <v>66</v>
      </c>
    </row>
    <row r="2" spans="2:12" ht="43.2">
      <c r="B2" s="120" t="s">
        <v>201</v>
      </c>
      <c r="C2" s="121" t="s">
        <v>202</v>
      </c>
      <c r="D2" s="122" t="s">
        <v>203</v>
      </c>
      <c r="E2" s="123" t="s">
        <v>204</v>
      </c>
      <c r="F2" s="122" t="s">
        <v>205</v>
      </c>
      <c r="G2" s="122" t="s">
        <v>206</v>
      </c>
      <c r="H2" s="124" t="s">
        <v>207</v>
      </c>
      <c r="I2" s="124" t="s">
        <v>208</v>
      </c>
      <c r="J2" s="125" t="s">
        <v>209</v>
      </c>
      <c r="K2" s="124" t="s">
        <v>210</v>
      </c>
      <c r="L2" s="124" t="s">
        <v>150</v>
      </c>
    </row>
    <row r="3" spans="2:12" ht="28.8">
      <c r="B3" s="51">
        <v>110411101101</v>
      </c>
      <c r="C3" s="119" t="s">
        <v>181</v>
      </c>
      <c r="D3" s="55">
        <f>'3. Country Data'!$C$2</f>
        <v>0</v>
      </c>
      <c r="E3" s="55">
        <f>'3. Country Data'!$C$3</f>
        <v>0</v>
      </c>
      <c r="F3" s="55">
        <f>'3. Country Data'!$C$4</f>
        <v>0</v>
      </c>
      <c r="G3" s="55">
        <f>'3. Country Data'!$C$5</f>
        <v>0</v>
      </c>
      <c r="H3" s="55">
        <f>HLOOKUP(B3,'4.1 Form-Apartments'!$D$26:$N$31,3,FALSE)</f>
        <v>0</v>
      </c>
      <c r="I3" s="55">
        <f>HLOOKUP(B3,'4.1 Form-Apartments'!$D$26:$N$31,4,FALSE)</f>
        <v>0</v>
      </c>
      <c r="J3" s="56" t="e">
        <f>HLOOKUP(B3,'4.1 Form-Apartments'!$D$26:$N$31,5,FALSE)</f>
        <v>#DIV/0!</v>
      </c>
      <c r="K3" t="e">
        <f>(H3/I3)=J3</f>
        <v>#DIV/0!</v>
      </c>
      <c r="L3" t="e">
        <f>HLOOKUP(B3,'4.1 Form-Apartments'!$D$26:$N$31,6,FALSE)</f>
        <v>#DIV/0!</v>
      </c>
    </row>
    <row r="4" spans="2:12" ht="28.8">
      <c r="B4" s="51">
        <v>110411101102</v>
      </c>
      <c r="C4" s="119" t="s">
        <v>182</v>
      </c>
      <c r="D4" s="55">
        <f>'3. Country Data'!$C$2</f>
        <v>0</v>
      </c>
      <c r="E4" s="55">
        <f>'3. Country Data'!$C$3</f>
        <v>0</v>
      </c>
      <c r="F4" s="55">
        <f>'3. Country Data'!$C$4</f>
        <v>0</v>
      </c>
      <c r="G4" s="55">
        <f>'3. Country Data'!$C$5</f>
        <v>0</v>
      </c>
      <c r="H4" s="55">
        <f>HLOOKUP(B4,'4.1 Form-Apartments'!$D$26:$N$31,3,FALSE)</f>
        <v>0</v>
      </c>
      <c r="I4" s="55">
        <f>HLOOKUP(B4,'4.1 Form-Apartments'!$D$26:$N$31,4,FALSE)</f>
        <v>0</v>
      </c>
      <c r="J4" s="56" t="e">
        <f>HLOOKUP(B4,'4.1 Form-Apartments'!$D$26:$N$31,5,FALSE)</f>
        <v>#DIV/0!</v>
      </c>
      <c r="K4" t="e">
        <f t="shared" ref="K4:K22" si="0">(H4/I4)=J4</f>
        <v>#DIV/0!</v>
      </c>
      <c r="L4" t="e">
        <f>HLOOKUP(B4,'4.1 Form-Apartments'!$D$26:$N$31,6,FALSE)</f>
        <v>#DIV/0!</v>
      </c>
    </row>
    <row r="5" spans="2:12" ht="28.8">
      <c r="B5" s="51">
        <v>110411101103</v>
      </c>
      <c r="C5" s="119" t="s">
        <v>183</v>
      </c>
      <c r="D5" s="55">
        <f>'3. Country Data'!$C$2</f>
        <v>0</v>
      </c>
      <c r="E5" s="55">
        <f>'3. Country Data'!$C$3</f>
        <v>0</v>
      </c>
      <c r="F5" s="55">
        <f>'3. Country Data'!$C$4</f>
        <v>0</v>
      </c>
      <c r="G5" s="55">
        <f>'3. Country Data'!$C$5</f>
        <v>0</v>
      </c>
      <c r="H5" s="55">
        <f>HLOOKUP(B5,'4.1 Form-Apartments'!$D$26:$N$31,3,FALSE)</f>
        <v>0</v>
      </c>
      <c r="I5" s="55">
        <f>HLOOKUP(B5,'4.1 Form-Apartments'!$D$26:$N$31,4,FALSE)</f>
        <v>0</v>
      </c>
      <c r="J5" s="56" t="e">
        <f>HLOOKUP(B5,'4.1 Form-Apartments'!$D$26:$N$31,5,FALSE)</f>
        <v>#DIV/0!</v>
      </c>
      <c r="K5" t="e">
        <f t="shared" si="0"/>
        <v>#DIV/0!</v>
      </c>
      <c r="L5" t="e">
        <f>HLOOKUP(B5,'4.1 Form-Apartments'!$D$26:$N$31,6,FALSE)</f>
        <v>#DIV/0!</v>
      </c>
    </row>
    <row r="6" spans="2:12" ht="28.8">
      <c r="B6" s="51">
        <v>110411101104</v>
      </c>
      <c r="C6" s="119" t="s">
        <v>184</v>
      </c>
      <c r="D6" s="55">
        <f>'3. Country Data'!$C$2</f>
        <v>0</v>
      </c>
      <c r="E6" s="55">
        <f>'3. Country Data'!$C$3</f>
        <v>0</v>
      </c>
      <c r="F6" s="55">
        <f>'3. Country Data'!$C$4</f>
        <v>0</v>
      </c>
      <c r="G6" s="55">
        <f>'3. Country Data'!$C$5</f>
        <v>0</v>
      </c>
      <c r="H6" s="55">
        <f>HLOOKUP(B6,'4.1 Form-Apartments'!$D$26:$N$31,3,FALSE)</f>
        <v>0</v>
      </c>
      <c r="I6" s="55">
        <f>HLOOKUP(B6,'4.1 Form-Apartments'!$D$26:$N$31,4,FALSE)</f>
        <v>0</v>
      </c>
      <c r="J6" s="56" t="e">
        <f>HLOOKUP(B6,'4.1 Form-Apartments'!$D$26:$N$31,5,FALSE)</f>
        <v>#DIV/0!</v>
      </c>
      <c r="K6" t="e">
        <f t="shared" si="0"/>
        <v>#DIV/0!</v>
      </c>
      <c r="L6" t="e">
        <f>HLOOKUP(B6,'4.1 Form-Apartments'!$D$26:$N$31,6,FALSE)</f>
        <v>#DIV/0!</v>
      </c>
    </row>
    <row r="7" spans="2:12" ht="28.8">
      <c r="B7" s="51">
        <v>110411101105</v>
      </c>
      <c r="C7" s="119" t="s">
        <v>185</v>
      </c>
      <c r="D7" s="55">
        <f>'3. Country Data'!$C$2</f>
        <v>0</v>
      </c>
      <c r="E7" s="55">
        <f>'3. Country Data'!$C$3</f>
        <v>0</v>
      </c>
      <c r="F7" s="55">
        <f>'3. Country Data'!$C$4</f>
        <v>0</v>
      </c>
      <c r="G7" s="55">
        <f>'3. Country Data'!$C$5</f>
        <v>0</v>
      </c>
      <c r="H7" s="55">
        <f>HLOOKUP(B7,'4.1 Form-Apartments'!$D$26:$N$31,3,FALSE)</f>
        <v>0</v>
      </c>
      <c r="I7" s="55">
        <f>HLOOKUP(B7,'4.1 Form-Apartments'!$D$26:$N$31,4,FALSE)</f>
        <v>0</v>
      </c>
      <c r="J7" s="56" t="e">
        <f>HLOOKUP(B7,'4.1 Form-Apartments'!$D$26:$N$31,5,FALSE)</f>
        <v>#DIV/0!</v>
      </c>
      <c r="K7" t="e">
        <f t="shared" si="0"/>
        <v>#DIV/0!</v>
      </c>
      <c r="L7" t="e">
        <f>HLOOKUP(B7,'4.1 Form-Apartments'!$D$26:$N$31,6,FALSE)</f>
        <v>#DIV/0!</v>
      </c>
    </row>
    <row r="8" spans="2:12" ht="28.8">
      <c r="B8" s="51">
        <v>110411101106</v>
      </c>
      <c r="C8" s="119" t="s">
        <v>186</v>
      </c>
      <c r="D8" s="55">
        <f>'3. Country Data'!$C$2</f>
        <v>0</v>
      </c>
      <c r="E8" s="55">
        <f>'3. Country Data'!$C$3</f>
        <v>0</v>
      </c>
      <c r="F8" s="55">
        <f>'3. Country Data'!$C$4</f>
        <v>0</v>
      </c>
      <c r="G8" s="55">
        <f>'3. Country Data'!$C$5</f>
        <v>0</v>
      </c>
      <c r="H8" s="55">
        <f>HLOOKUP(B8,'4.1 Form-Apartments'!$D$26:$N$31,3,FALSE)</f>
        <v>0</v>
      </c>
      <c r="I8" s="55">
        <f>HLOOKUP(B8,'4.1 Form-Apartments'!$D$26:$N$31,4,FALSE)</f>
        <v>0</v>
      </c>
      <c r="J8" s="56" t="e">
        <f>HLOOKUP(B8,'4.1 Form-Apartments'!$D$26:$N$31,5,FALSE)</f>
        <v>#DIV/0!</v>
      </c>
      <c r="K8" t="e">
        <f t="shared" si="0"/>
        <v>#DIV/0!</v>
      </c>
      <c r="L8" t="e">
        <f>HLOOKUP(B8,'4.1 Form-Apartments'!$D$26:$N$31,6,FALSE)</f>
        <v>#DIV/0!</v>
      </c>
    </row>
    <row r="9" spans="2:12" ht="28.8">
      <c r="B9" s="51">
        <v>110411101107</v>
      </c>
      <c r="C9" s="119" t="s">
        <v>187</v>
      </c>
      <c r="D9" s="55">
        <f>'3. Country Data'!$C$2</f>
        <v>0</v>
      </c>
      <c r="E9" s="55">
        <f>'3. Country Data'!$C$3</f>
        <v>0</v>
      </c>
      <c r="F9" s="55">
        <f>'3. Country Data'!$C$4</f>
        <v>0</v>
      </c>
      <c r="G9" s="55">
        <f>'3. Country Data'!$C$5</f>
        <v>0</v>
      </c>
      <c r="H9" s="55">
        <f>HLOOKUP(B9,'4.1 Form-Apartments'!$D$26:$N$31,3,FALSE)</f>
        <v>0</v>
      </c>
      <c r="I9" s="55">
        <f>HLOOKUP(B9,'4.1 Form-Apartments'!$D$26:$N$31,4,FALSE)</f>
        <v>0</v>
      </c>
      <c r="J9" s="56" t="e">
        <f>HLOOKUP(B9,'4.1 Form-Apartments'!$D$26:$N$31,5,FALSE)</f>
        <v>#DIV/0!</v>
      </c>
      <c r="K9" t="e">
        <f t="shared" si="0"/>
        <v>#DIV/0!</v>
      </c>
      <c r="L9" t="e">
        <f>HLOOKUP(B9,'4.1 Form-Apartments'!$D$26:$N$31,6,FALSE)</f>
        <v>#DIV/0!</v>
      </c>
    </row>
    <row r="10" spans="2:12" ht="28.8">
      <c r="B10" s="51">
        <v>110411101108</v>
      </c>
      <c r="C10" s="119" t="s">
        <v>188</v>
      </c>
      <c r="D10" s="55">
        <f>'3. Country Data'!$C$2</f>
        <v>0</v>
      </c>
      <c r="E10" s="55">
        <f>'3. Country Data'!$C$3</f>
        <v>0</v>
      </c>
      <c r="F10" s="55">
        <f>'3. Country Data'!$C$4</f>
        <v>0</v>
      </c>
      <c r="G10" s="55">
        <f>'3. Country Data'!$C$5</f>
        <v>0</v>
      </c>
      <c r="H10" s="55">
        <f>HLOOKUP(B10,'4.1 Form-Apartments'!$D$26:$N$31,3,FALSE)</f>
        <v>0</v>
      </c>
      <c r="I10" s="55">
        <f>HLOOKUP(B10,'4.1 Form-Apartments'!$D$26:$N$31,4,FALSE)</f>
        <v>0</v>
      </c>
      <c r="J10" s="56" t="e">
        <f>HLOOKUP(B10,'4.1 Form-Apartments'!$D$26:$N$31,5,FALSE)</f>
        <v>#DIV/0!</v>
      </c>
      <c r="K10" t="e">
        <f t="shared" si="0"/>
        <v>#DIV/0!</v>
      </c>
      <c r="L10" t="e">
        <f>HLOOKUP(B10,'4.1 Form-Apartments'!$D$26:$N$31,6,FALSE)</f>
        <v>#DIV/0!</v>
      </c>
    </row>
    <row r="11" spans="2:12" ht="28.8">
      <c r="B11" s="51">
        <v>110411101109</v>
      </c>
      <c r="C11" s="119" t="s">
        <v>189</v>
      </c>
      <c r="D11" s="55">
        <f>'3. Country Data'!$C$2</f>
        <v>0</v>
      </c>
      <c r="E11" s="55">
        <f>'3. Country Data'!$C$3</f>
        <v>0</v>
      </c>
      <c r="F11" s="55">
        <f>'3. Country Data'!$C$4</f>
        <v>0</v>
      </c>
      <c r="G11" s="55">
        <f>'3. Country Data'!$C$5</f>
        <v>0</v>
      </c>
      <c r="H11" s="55">
        <f>HLOOKUP(B11,'4.1 Form-Apartments'!$D$26:$N$31,3,FALSE)</f>
        <v>0</v>
      </c>
      <c r="I11" s="55">
        <f>HLOOKUP(B11,'4.1 Form-Apartments'!$D$26:$N$31,4,FALSE)</f>
        <v>0</v>
      </c>
      <c r="J11" s="56" t="e">
        <f>HLOOKUP(B11,'4.1 Form-Apartments'!$D$26:$N$31,5,FALSE)</f>
        <v>#DIV/0!</v>
      </c>
      <c r="K11" t="e">
        <f t="shared" si="0"/>
        <v>#DIV/0!</v>
      </c>
      <c r="L11" t="e">
        <f>HLOOKUP(B11,'4.1 Form-Apartments'!$D$26:$N$31,6,FALSE)</f>
        <v>#DIV/0!</v>
      </c>
    </row>
    <row r="12" spans="2:12" ht="28.8">
      <c r="B12" s="51">
        <v>110411101110</v>
      </c>
      <c r="C12" s="119" t="s">
        <v>190</v>
      </c>
      <c r="D12" s="55">
        <f>'3. Country Data'!$C$2</f>
        <v>0</v>
      </c>
      <c r="E12" s="55">
        <f>'3. Country Data'!$C$3</f>
        <v>0</v>
      </c>
      <c r="F12" s="55">
        <f>'3. Country Data'!$C$4</f>
        <v>0</v>
      </c>
      <c r="G12" s="55">
        <f>'3. Country Data'!$C$5</f>
        <v>0</v>
      </c>
      <c r="H12" s="55">
        <f>HLOOKUP(B12,'4.1 Form-Apartments'!$D$26:$N$31,3,FALSE)</f>
        <v>0</v>
      </c>
      <c r="I12" s="55">
        <f>HLOOKUP(B12,'4.1 Form-Apartments'!$D$26:$N$31,4,FALSE)</f>
        <v>0</v>
      </c>
      <c r="J12" s="56" t="e">
        <f>HLOOKUP(B12,'4.1 Form-Apartments'!$D$26:$N$31,5,FALSE)</f>
        <v>#DIV/0!</v>
      </c>
      <c r="K12" t="e">
        <f>(H12/I12)=J12</f>
        <v>#DIV/0!</v>
      </c>
      <c r="L12" t="e">
        <f>HLOOKUP(B12,'4.1 Form-Apartments'!$D$26:$N$31,6,FALSE)</f>
        <v>#DIV/0!</v>
      </c>
    </row>
    <row r="13" spans="2:12" ht="28.8">
      <c r="B13" s="51">
        <v>11041111171</v>
      </c>
      <c r="C13" s="119" t="s">
        <v>191</v>
      </c>
      <c r="D13" s="55"/>
      <c r="E13" s="55"/>
      <c r="F13" s="55"/>
      <c r="G13" s="55"/>
      <c r="H13" s="55">
        <f>HLOOKUP(B13,'4.1 Form-Apartments'!$D$26:$N$31,3,FALSE)</f>
        <v>0</v>
      </c>
      <c r="I13" s="55">
        <f>HLOOKUP(B13,'4.1 Form-Apartments'!$D$26:$N$31,4,FALSE)</f>
        <v>0</v>
      </c>
      <c r="J13" s="56" t="e">
        <f>HLOOKUP(B13,'4.1 Form-Apartments'!$D$26:$N$31,5,FALSE)</f>
        <v>#DIV/0!</v>
      </c>
      <c r="K13" t="e">
        <f>(H13/I13)=J13</f>
        <v>#DIV/0!</v>
      </c>
      <c r="L13" t="e">
        <f>HLOOKUP(B13,'4.1 Form-Apartments'!$D$26:$N$31,6,FALSE)</f>
        <v>#DIV/0!</v>
      </c>
    </row>
    <row r="14" spans="2:12" ht="28.8">
      <c r="B14" s="51">
        <v>110411101111</v>
      </c>
      <c r="C14" s="119" t="s">
        <v>192</v>
      </c>
      <c r="D14" s="55">
        <f>'3. Country Data'!$C$2</f>
        <v>0</v>
      </c>
      <c r="E14" s="55">
        <f>'3. Country Data'!$C$3</f>
        <v>0</v>
      </c>
      <c r="F14" s="55">
        <f>'3. Country Data'!$C$4</f>
        <v>0</v>
      </c>
      <c r="G14" s="55">
        <f>'3. Country Data'!$C$5</f>
        <v>0</v>
      </c>
      <c r="H14" s="55">
        <f>HLOOKUP(B14,'4.2 Form-Houses'!$D$26:$L$31,3,FALSE)</f>
        <v>0</v>
      </c>
      <c r="I14" s="55">
        <f>HLOOKUP(B14,'4.2 Form-Houses'!$D$26:$L$31,4,FALSE)</f>
        <v>0</v>
      </c>
      <c r="J14" s="56" t="e">
        <f>HLOOKUP(B14,'4.2 Form-Houses'!$D$26:$L$31,5,FALSE)</f>
        <v>#DIV/0!</v>
      </c>
      <c r="K14" t="e">
        <f t="shared" si="0"/>
        <v>#DIV/0!</v>
      </c>
      <c r="L14" t="e">
        <f>HLOOKUP(B14,'4.2 Form-Houses'!$D$26:$L$31,6,FALSE)</f>
        <v>#DIV/0!</v>
      </c>
    </row>
    <row r="15" spans="2:12" ht="28.8">
      <c r="B15" s="51">
        <v>110411101112</v>
      </c>
      <c r="C15" s="119" t="s">
        <v>193</v>
      </c>
      <c r="D15" s="55">
        <f>'3. Country Data'!$C$2</f>
        <v>0</v>
      </c>
      <c r="E15" s="55">
        <f>'3. Country Data'!$C$3</f>
        <v>0</v>
      </c>
      <c r="F15" s="55">
        <f>'3. Country Data'!$C$4</f>
        <v>0</v>
      </c>
      <c r="G15" s="55">
        <f>'3. Country Data'!$C$5</f>
        <v>0</v>
      </c>
      <c r="H15" s="55">
        <f>HLOOKUP(B15,'4.2 Form-Houses'!$D$26:$L$31,3,FALSE)</f>
        <v>0</v>
      </c>
      <c r="I15" s="55">
        <f>HLOOKUP(B15,'4.2 Form-Houses'!$D$26:$L$31,4,FALSE)</f>
        <v>0</v>
      </c>
      <c r="J15" s="56" t="e">
        <f>HLOOKUP(B15,'4.2 Form-Houses'!$D$26:$L$31,5,FALSE)</f>
        <v>#DIV/0!</v>
      </c>
      <c r="K15" t="e">
        <f t="shared" si="0"/>
        <v>#DIV/0!</v>
      </c>
      <c r="L15" t="e">
        <f>HLOOKUP(B15,'4.2 Form-Houses'!$D$26:$L$31,6,FALSE)</f>
        <v>#DIV/0!</v>
      </c>
    </row>
    <row r="16" spans="2:12" ht="28.8">
      <c r="B16" s="51">
        <v>110411101113</v>
      </c>
      <c r="C16" s="119" t="s">
        <v>194</v>
      </c>
      <c r="D16" s="55">
        <f>'3. Country Data'!$C$2</f>
        <v>0</v>
      </c>
      <c r="E16" s="55">
        <f>'3. Country Data'!$C$3</f>
        <v>0</v>
      </c>
      <c r="F16" s="55">
        <f>'3. Country Data'!$C$4</f>
        <v>0</v>
      </c>
      <c r="G16" s="55">
        <f>'3. Country Data'!$C$5</f>
        <v>0</v>
      </c>
      <c r="H16" s="55">
        <f>HLOOKUP(B16,'4.2 Form-Houses'!$D$26:$L$31,3,FALSE)</f>
        <v>0</v>
      </c>
      <c r="I16" s="55">
        <f>HLOOKUP(B16,'4.2 Form-Houses'!$D$26:$L$31,4,FALSE)</f>
        <v>0</v>
      </c>
      <c r="J16" s="56" t="e">
        <f>HLOOKUP(B16,'4.2 Form-Houses'!$D$26:$L$31,5,FALSE)</f>
        <v>#DIV/0!</v>
      </c>
      <c r="K16" t="e">
        <f t="shared" si="0"/>
        <v>#DIV/0!</v>
      </c>
      <c r="L16" t="e">
        <f>HLOOKUP(B16,'4.2 Form-Houses'!$D$26:$L$31,6,FALSE)</f>
        <v>#DIV/0!</v>
      </c>
    </row>
    <row r="17" spans="2:12" ht="28.8">
      <c r="B17" s="51">
        <v>110411101114</v>
      </c>
      <c r="C17" s="119" t="s">
        <v>195</v>
      </c>
      <c r="D17" s="55">
        <f>'3. Country Data'!$C$2</f>
        <v>0</v>
      </c>
      <c r="E17" s="55">
        <f>'3. Country Data'!$C$3</f>
        <v>0</v>
      </c>
      <c r="F17" s="55">
        <f>'3. Country Data'!$C$4</f>
        <v>0</v>
      </c>
      <c r="G17" s="55">
        <f>'3. Country Data'!$C$5</f>
        <v>0</v>
      </c>
      <c r="H17" s="55">
        <f>HLOOKUP(B17,'4.2 Form-Houses'!$D$26:$L$31,3,FALSE)</f>
        <v>0</v>
      </c>
      <c r="I17" s="55">
        <f>HLOOKUP(B17,'4.2 Form-Houses'!$D$26:$L$31,4,FALSE)</f>
        <v>0</v>
      </c>
      <c r="J17" s="56" t="e">
        <f>HLOOKUP(B17,'4.2 Form-Houses'!$D$26:$L$31,5,FALSE)</f>
        <v>#DIV/0!</v>
      </c>
      <c r="K17" t="e">
        <f t="shared" si="0"/>
        <v>#DIV/0!</v>
      </c>
      <c r="L17" t="e">
        <f>HLOOKUP(B17,'4.2 Form-Houses'!$D$26:$L$31,6,FALSE)</f>
        <v>#DIV/0!</v>
      </c>
    </row>
    <row r="18" spans="2:12" ht="28.8">
      <c r="B18" s="51">
        <v>110411101115</v>
      </c>
      <c r="C18" s="119" t="s">
        <v>196</v>
      </c>
      <c r="D18" s="55">
        <f>'3. Country Data'!$C$2</f>
        <v>0</v>
      </c>
      <c r="E18" s="55">
        <f>'3. Country Data'!$C$3</f>
        <v>0</v>
      </c>
      <c r="F18" s="55">
        <f>'3. Country Data'!$C$4</f>
        <v>0</v>
      </c>
      <c r="G18" s="55">
        <f>'3. Country Data'!$C$5</f>
        <v>0</v>
      </c>
      <c r="H18" s="55">
        <f>HLOOKUP(B18,'4.2 Form-Houses'!$D$26:$L$31,3,FALSE)</f>
        <v>0</v>
      </c>
      <c r="I18" s="55">
        <f>HLOOKUP(B18,'4.2 Form-Houses'!$D$26:$L$31,4,FALSE)</f>
        <v>0</v>
      </c>
      <c r="J18" s="56" t="e">
        <f>HLOOKUP(B18,'4.2 Form-Houses'!$D$26:$L$31,5,FALSE)</f>
        <v>#DIV/0!</v>
      </c>
      <c r="K18" t="e">
        <f t="shared" si="0"/>
        <v>#DIV/0!</v>
      </c>
      <c r="L18" t="e">
        <f>HLOOKUP(B18,'4.2 Form-Houses'!$D$26:$L$31,6,FALSE)</f>
        <v>#DIV/0!</v>
      </c>
    </row>
    <row r="19" spans="2:12" ht="28.8">
      <c r="B19" s="51">
        <v>110411101116</v>
      </c>
      <c r="C19" s="119" t="s">
        <v>197</v>
      </c>
      <c r="D19" s="55">
        <f>'3. Country Data'!$C$2</f>
        <v>0</v>
      </c>
      <c r="E19" s="55">
        <f>'3. Country Data'!$C$3</f>
        <v>0</v>
      </c>
      <c r="F19" s="55">
        <f>'3. Country Data'!$C$4</f>
        <v>0</v>
      </c>
      <c r="G19" s="55">
        <f>'3. Country Data'!$C$5</f>
        <v>0</v>
      </c>
      <c r="H19" s="55">
        <f>HLOOKUP(B19,'4.2 Form-Houses'!$D$26:$L$31,3,FALSE)</f>
        <v>0</v>
      </c>
      <c r="I19" s="55">
        <f>HLOOKUP(B19,'4.2 Form-Houses'!$D$26:$L$31,4,FALSE)</f>
        <v>0</v>
      </c>
      <c r="J19" s="56" t="e">
        <f>HLOOKUP(B19,'4.2 Form-Houses'!$D$26:$L$31,5,FALSE)</f>
        <v>#DIV/0!</v>
      </c>
      <c r="K19" t="e">
        <f t="shared" si="0"/>
        <v>#DIV/0!</v>
      </c>
      <c r="L19" t="e">
        <f>HLOOKUP(B19,'4.2 Form-Houses'!$D$26:$L$31,6,FALSE)</f>
        <v>#DIV/0!</v>
      </c>
    </row>
    <row r="20" spans="2:12" ht="28.8">
      <c r="B20" s="51">
        <v>110411101117</v>
      </c>
      <c r="C20" s="119" t="s">
        <v>198</v>
      </c>
      <c r="D20" s="55">
        <f>'3. Country Data'!$C$2</f>
        <v>0</v>
      </c>
      <c r="E20" s="55">
        <f>'3. Country Data'!$C$3</f>
        <v>0</v>
      </c>
      <c r="F20" s="55">
        <f>'3. Country Data'!$C$4</f>
        <v>0</v>
      </c>
      <c r="G20" s="55">
        <f>'3. Country Data'!$C$5</f>
        <v>0</v>
      </c>
      <c r="H20" s="55">
        <f>HLOOKUP(B20,'4.2 Form-Houses'!$D$26:$L$31,3,FALSE)</f>
        <v>0</v>
      </c>
      <c r="I20" s="55">
        <f>HLOOKUP(B20,'4.2 Form-Houses'!$D$26:$L$31,4,FALSE)</f>
        <v>0</v>
      </c>
      <c r="J20" s="56" t="e">
        <f>HLOOKUP(B20,'4.2 Form-Houses'!$D$26:$L$31,5,FALSE)</f>
        <v>#DIV/0!</v>
      </c>
      <c r="K20" t="e">
        <f t="shared" si="0"/>
        <v>#DIV/0!</v>
      </c>
      <c r="L20" t="e">
        <f>HLOOKUP(B20,'4.2 Form-Houses'!$D$26:$L$31,6,FALSE)</f>
        <v>#DIV/0!</v>
      </c>
    </row>
    <row r="21" spans="2:12" ht="28.8">
      <c r="B21" s="51">
        <v>110411101118</v>
      </c>
      <c r="C21" s="119" t="s">
        <v>199</v>
      </c>
      <c r="D21" s="55">
        <f>'3. Country Data'!$C$2</f>
        <v>0</v>
      </c>
      <c r="E21" s="55">
        <f>'3. Country Data'!$C$3</f>
        <v>0</v>
      </c>
      <c r="F21" s="55">
        <f>'3. Country Data'!$C$4</f>
        <v>0</v>
      </c>
      <c r="G21" s="55">
        <f>'3. Country Data'!$C$5</f>
        <v>0</v>
      </c>
      <c r="H21" s="55">
        <f>HLOOKUP(B21,'4.2 Form-Houses'!$D$26:$L$31,3,FALSE)</f>
        <v>0</v>
      </c>
      <c r="I21" s="55">
        <f>HLOOKUP(B21,'4.2 Form-Houses'!$D$26:$L$31,4,FALSE)</f>
        <v>0</v>
      </c>
      <c r="J21" s="56" t="e">
        <f>HLOOKUP(B21,'4.2 Form-Houses'!$D$26:$L$31,5,FALSE)</f>
        <v>#DIV/0!</v>
      </c>
      <c r="K21" t="e">
        <f t="shared" si="0"/>
        <v>#DIV/0!</v>
      </c>
      <c r="L21" t="e">
        <f>HLOOKUP(B21,'4.2 Form-Houses'!$D$26:$L$31,6,FALSE)</f>
        <v>#DIV/0!</v>
      </c>
    </row>
    <row r="22" spans="2:12" ht="28.8">
      <c r="B22" s="51">
        <v>110411101119</v>
      </c>
      <c r="C22" s="119" t="s">
        <v>200</v>
      </c>
      <c r="D22" s="55">
        <f>'3. Country Data'!$C$2</f>
        <v>0</v>
      </c>
      <c r="E22" s="55">
        <f>'3. Country Data'!$C$3</f>
        <v>0</v>
      </c>
      <c r="F22" s="55">
        <f>'3. Country Data'!$C$4</f>
        <v>0</v>
      </c>
      <c r="G22" s="55">
        <f>'3. Country Data'!$C$5</f>
        <v>0</v>
      </c>
      <c r="H22" s="55">
        <f>HLOOKUP(B22,'4.2 Form-Houses'!$D$26:$L$31,3,FALSE)</f>
        <v>0</v>
      </c>
      <c r="I22" s="55">
        <f>HLOOKUP(B22,'4.2 Form-Houses'!$D$26:$L$31,4,FALSE)</f>
        <v>0</v>
      </c>
      <c r="J22" s="56" t="e">
        <f>HLOOKUP(B22,'4.2 Form-Houses'!$D$26:$L$31,5,FALSE)</f>
        <v>#DIV/0!</v>
      </c>
      <c r="K22" t="e">
        <f t="shared" si="0"/>
        <v>#DIV/0!</v>
      </c>
      <c r="L22" t="e">
        <f>HLOOKUP(B22,'4.2 Form-Houses'!$D$26:$L$31,6,FALSE)</f>
        <v>#DIV/0!</v>
      </c>
    </row>
  </sheetData>
  <sheetProtection algorithmName="SHA-512" hashValue="wXzlIn+Aw+eJWGiKVlyz1lKRpggsgy1Wm/2rMokn7CFgJKdavGej+GgcUemgc7futjy1O05YUC7kpzCpcFEW8g==" saltValue="jn1aXU3dCo7oC9wIFuI2VQ==" spinCount="100000" sheet="1"/>
  <conditionalFormatting sqref="B3:B22">
    <cfRule type="duplicateValues" dxfId="1" priority="2"/>
  </conditionalFormatting>
  <conditionalFormatting sqref="E3:G22">
    <cfRule type="containsText" dxfId="0" priority="3" operator="containsText" text="delete">
      <formula>NOT(ISERROR(SEARCH("delete",E3)))</formula>
    </cfRule>
  </conditionalFormatting>
  <hyperlinks>
    <hyperlink ref="B1" location="'1. Index'!A1" display="Go To Index" xr:uid="{00000000-0004-0000-0600-000000000000}"/>
  </hyperlinks>
  <pageMargins left="0.7" right="0.7" top="0.75" bottom="0.75" header="0.3" footer="0.3"/>
  <pageSetup scale="65" orientation="landscape" r:id="rId1"/>
  <headerFooter>
    <oddFooter>&amp;R_x000D_&amp;1#&amp;"Calibri"&amp;10&amp;K000000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0. Cover Page</vt:lpstr>
      <vt:lpstr>1. Index</vt:lpstr>
      <vt:lpstr>2. Instructions</vt:lpstr>
      <vt:lpstr>3. Country Data</vt:lpstr>
      <vt:lpstr>4.1 Form-Apartments</vt:lpstr>
      <vt:lpstr>4.2 Form-Houses</vt:lpstr>
      <vt:lpstr>5. Database</vt:lpstr>
      <vt:lpstr>'0. Cover Page'!Print_Area</vt:lpstr>
      <vt:lpstr>'1. Index'!Print_Area</vt:lpstr>
      <vt:lpstr>'2. Instructions'!Print_Area</vt:lpstr>
      <vt:lpstr>'3. Country Data'!Print_Area</vt:lpstr>
      <vt:lpstr>'4.1 Form-Apartments'!Print_Area</vt:lpstr>
      <vt:lpstr>'4.2 Form-Houses'!Print_Area</vt:lpstr>
      <vt:lpstr>'5. Database'!Print_Area</vt:lpstr>
      <vt:lpstr>'4.1 Form-Apartments'!Print_Titles</vt:lpstr>
      <vt:lpstr>'4.2 Form-Houses'!Print_Titles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Inyoung Song</dc:creator>
  <cp:lastModifiedBy>khodor</cp:lastModifiedBy>
  <cp:revision/>
  <dcterms:created xsi:type="dcterms:W3CDTF">2015-10-19T14:16:01Z</dcterms:created>
  <dcterms:modified xsi:type="dcterms:W3CDTF">2025-02-08T16:57:22Z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4e14f7-62d0-4ad2-b706-8a54bf79b7df_Enabled">
    <vt:lpwstr>true</vt:lpwstr>
  </property>
  <property fmtid="{D5CDD505-2E9C-101B-9397-08002B2CF9AE}" pid="3" name="MSIP_Label_1f4e14f7-62d0-4ad2-b706-8a54bf79b7df_SetDate">
    <vt:lpwstr>2024-01-12T16:27:21Z</vt:lpwstr>
  </property>
  <property fmtid="{D5CDD505-2E9C-101B-9397-08002B2CF9AE}" pid="4" name="MSIP_Label_1f4e14f7-62d0-4ad2-b706-8a54bf79b7df_Method">
    <vt:lpwstr>Privileged</vt:lpwstr>
  </property>
  <property fmtid="{D5CDD505-2E9C-101B-9397-08002B2CF9AE}" pid="5" name="MSIP_Label_1f4e14f7-62d0-4ad2-b706-8a54bf79b7df_Name">
    <vt:lpwstr>Confidential</vt:lpwstr>
  </property>
  <property fmtid="{D5CDD505-2E9C-101B-9397-08002B2CF9AE}" pid="6" name="MSIP_Label_1f4e14f7-62d0-4ad2-b706-8a54bf79b7df_SiteId">
    <vt:lpwstr>31a2fec0-266b-4c67-b56e-2796d8f59c36</vt:lpwstr>
  </property>
  <property fmtid="{D5CDD505-2E9C-101B-9397-08002B2CF9AE}" pid="7" name="MSIP_Label_1f4e14f7-62d0-4ad2-b706-8a54bf79b7df_ActionId">
    <vt:lpwstr>b5e2e9a7-3e26-431d-a3ad-f26329bbe4dd</vt:lpwstr>
  </property>
  <property fmtid="{D5CDD505-2E9C-101B-9397-08002B2CF9AE}" pid="8" name="MSIP_Label_1f4e14f7-62d0-4ad2-b706-8a54bf79b7df_ContentBits">
    <vt:lpwstr>2</vt:lpwstr>
  </property>
</Properties>
</file>